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mpersand Inc\Seasonal Selling Materials\3. S21\S21 Order Forms\"/>
    </mc:Choice>
  </mc:AlternateContent>
  <xr:revisionPtr revIDLastSave="0" documentId="8_{7D91F80E-B94F-4098-AEA7-D5D25147EE39}" xr6:coauthVersionLast="45" xr6:coauthVersionMax="45" xr10:uidLastSave="{00000000-0000-0000-0000-000000000000}"/>
  <bookViews>
    <workbookView xWindow="-110" yWindow="-110" windowWidth="22780" windowHeight="14660"/>
  </bookViews>
  <sheets>
    <sheet name="RAI_21s-148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6" i="1" l="1"/>
  <c r="B106" i="1"/>
  <c r="J105" i="1"/>
  <c r="B105" i="1"/>
  <c r="J104" i="1"/>
  <c r="B104" i="1"/>
  <c r="J103" i="1"/>
  <c r="B103" i="1"/>
  <c r="J102" i="1"/>
  <c r="B102" i="1"/>
  <c r="J101" i="1"/>
  <c r="B101" i="1"/>
  <c r="J100" i="1"/>
  <c r="B100" i="1"/>
  <c r="J99" i="1"/>
  <c r="B99" i="1"/>
  <c r="J98" i="1"/>
  <c r="B98" i="1"/>
  <c r="J97" i="1"/>
  <c r="B97" i="1"/>
  <c r="J96" i="1"/>
  <c r="B96" i="1"/>
  <c r="J95" i="1"/>
  <c r="B95" i="1"/>
  <c r="J94" i="1"/>
  <c r="B94" i="1"/>
  <c r="J93" i="1"/>
  <c r="B93" i="1"/>
  <c r="J92" i="1"/>
  <c r="B92" i="1"/>
  <c r="J91" i="1"/>
  <c r="B91" i="1"/>
  <c r="J90" i="1"/>
  <c r="B90" i="1"/>
  <c r="J89" i="1"/>
  <c r="B89" i="1"/>
  <c r="J88" i="1"/>
  <c r="B88" i="1"/>
  <c r="J87" i="1"/>
  <c r="B87" i="1"/>
  <c r="J86" i="1"/>
  <c r="B86" i="1"/>
  <c r="J85" i="1"/>
  <c r="B85" i="1"/>
  <c r="J84" i="1"/>
  <c r="B84" i="1"/>
  <c r="J83" i="1"/>
  <c r="B83" i="1"/>
  <c r="J82" i="1"/>
  <c r="B82" i="1"/>
  <c r="J81" i="1"/>
  <c r="B81" i="1"/>
  <c r="J80" i="1"/>
  <c r="B80" i="1"/>
  <c r="J79" i="1"/>
  <c r="B79" i="1"/>
  <c r="J78" i="1"/>
  <c r="B78" i="1"/>
  <c r="J77" i="1"/>
  <c r="B77" i="1"/>
  <c r="J76" i="1"/>
  <c r="B76" i="1"/>
  <c r="J75" i="1"/>
  <c r="B75" i="1"/>
  <c r="J74" i="1"/>
  <c r="B74" i="1"/>
  <c r="J73" i="1"/>
  <c r="B73" i="1"/>
  <c r="J72" i="1"/>
  <c r="B72" i="1"/>
  <c r="J71" i="1"/>
  <c r="B71" i="1"/>
  <c r="J70" i="1"/>
  <c r="B70" i="1"/>
  <c r="J69" i="1"/>
  <c r="B69" i="1"/>
  <c r="J68" i="1"/>
  <c r="B68" i="1"/>
  <c r="J67" i="1"/>
  <c r="B67" i="1"/>
  <c r="J66" i="1"/>
  <c r="B66" i="1"/>
  <c r="J65" i="1"/>
  <c r="B65" i="1"/>
  <c r="J64" i="1"/>
  <c r="B64" i="1"/>
  <c r="J63" i="1"/>
  <c r="B63" i="1"/>
  <c r="J62" i="1"/>
  <c r="B62" i="1"/>
  <c r="J61" i="1"/>
  <c r="B61" i="1"/>
  <c r="J60" i="1"/>
  <c r="B60" i="1"/>
  <c r="J59" i="1"/>
  <c r="B59" i="1"/>
  <c r="J58" i="1"/>
  <c r="B58" i="1"/>
  <c r="J57" i="1"/>
  <c r="B57" i="1"/>
  <c r="J56" i="1"/>
  <c r="B56" i="1"/>
  <c r="J55" i="1"/>
  <c r="B55" i="1"/>
  <c r="J54" i="1"/>
  <c r="B54" i="1"/>
  <c r="J53" i="1"/>
  <c r="B53" i="1"/>
  <c r="J52" i="1"/>
  <c r="B52" i="1"/>
  <c r="J51" i="1"/>
  <c r="B51" i="1"/>
  <c r="J50" i="1"/>
  <c r="B50" i="1"/>
  <c r="J49" i="1"/>
  <c r="B49" i="1"/>
  <c r="J48" i="1"/>
  <c r="B48" i="1"/>
  <c r="J47" i="1"/>
  <c r="B47" i="1"/>
  <c r="J46" i="1"/>
  <c r="B46" i="1"/>
  <c r="J45" i="1"/>
  <c r="B45" i="1"/>
  <c r="J44" i="1"/>
  <c r="B44" i="1"/>
  <c r="J43" i="1"/>
  <c r="B43" i="1"/>
  <c r="J42" i="1"/>
  <c r="B42" i="1"/>
  <c r="J41" i="1"/>
  <c r="B41" i="1"/>
  <c r="J40" i="1"/>
  <c r="B40" i="1"/>
  <c r="J39" i="1"/>
  <c r="B39" i="1"/>
  <c r="J38" i="1"/>
  <c r="B38" i="1"/>
  <c r="J37" i="1"/>
  <c r="B37" i="1"/>
  <c r="J36" i="1"/>
  <c r="B36" i="1"/>
  <c r="J35" i="1"/>
  <c r="B35" i="1"/>
  <c r="J34" i="1"/>
  <c r="B34" i="1"/>
  <c r="J33" i="1"/>
  <c r="B33" i="1"/>
  <c r="J32" i="1"/>
  <c r="B32" i="1"/>
  <c r="J31" i="1"/>
  <c r="B31" i="1"/>
  <c r="J30" i="1"/>
  <c r="B30" i="1"/>
  <c r="J29" i="1"/>
  <c r="B29" i="1"/>
  <c r="J28" i="1"/>
  <c r="B28" i="1"/>
  <c r="J27" i="1"/>
  <c r="B27" i="1"/>
  <c r="J26" i="1"/>
  <c r="B26" i="1"/>
  <c r="J25" i="1"/>
  <c r="B25" i="1"/>
  <c r="J24" i="1"/>
  <c r="B24" i="1"/>
  <c r="J23" i="1"/>
  <c r="B23" i="1"/>
  <c r="J22" i="1"/>
  <c r="B22" i="1"/>
  <c r="J21" i="1"/>
  <c r="B21" i="1"/>
  <c r="J20" i="1"/>
  <c r="B20" i="1"/>
  <c r="J19" i="1"/>
  <c r="B19" i="1"/>
  <c r="J18" i="1"/>
  <c r="B18" i="1"/>
  <c r="J17" i="1"/>
  <c r="B17" i="1"/>
  <c r="J16" i="1"/>
  <c r="B16" i="1"/>
  <c r="J15" i="1"/>
  <c r="B15" i="1"/>
  <c r="J14" i="1"/>
  <c r="B14" i="1"/>
  <c r="J13" i="1"/>
  <c r="B13" i="1"/>
  <c r="J12" i="1"/>
  <c r="B12" i="1"/>
  <c r="J11" i="1"/>
  <c r="B11" i="1"/>
  <c r="J10" i="1"/>
  <c r="B10" i="1"/>
  <c r="J9" i="1"/>
  <c r="B9" i="1"/>
  <c r="J8" i="1"/>
  <c r="B8" i="1"/>
  <c r="J7" i="1"/>
  <c r="B7" i="1"/>
  <c r="J6" i="1"/>
  <c r="B6" i="1"/>
  <c r="J5" i="1"/>
  <c r="B5" i="1"/>
  <c r="J4" i="1"/>
  <c r="B4" i="1"/>
  <c r="J3" i="1"/>
  <c r="B3" i="1"/>
  <c r="J2" i="1"/>
  <c r="B2" i="1"/>
</calcChain>
</file>

<file path=xl/sharedStrings.xml><?xml version="1.0" encoding="utf-8"?>
<sst xmlns="http://schemas.openxmlformats.org/spreadsheetml/2006/main" count="690" uniqueCount="181">
  <si>
    <t>    Qty    </t>
  </si>
  <si>
    <t>          ISBN           </t>
  </si>
  <si>
    <t>Title</t>
  </si>
  <si>
    <t>Author</t>
  </si>
  <si>
    <t>Genre</t>
  </si>
  <si>
    <t>Binding</t>
  </si>
  <si>
    <t>C$ Price</t>
  </si>
  <si>
    <t>On Sale Date</t>
  </si>
  <si>
    <t>Cat Page</t>
  </si>
  <si>
    <t>Publisher</t>
  </si>
  <si>
    <t>Season</t>
  </si>
  <si>
    <t>BISAC</t>
  </si>
  <si>
    <t>Liberty London Floral Greeting Assortment Notecard Set</t>
  </si>
  <si>
    <t>Galison ; London, Liberty</t>
  </si>
  <si>
    <t>GIFT</t>
  </si>
  <si>
    <t>NC</t>
  </si>
  <si>
    <t>02/16/21</t>
  </si>
  <si>
    <t>21S</t>
  </si>
  <si>
    <t>NON000000</t>
  </si>
  <si>
    <t>Liberty London Floral Writers Notebook Set</t>
  </si>
  <si>
    <t>JN</t>
  </si>
  <si>
    <t>01/19/21</t>
  </si>
  <si>
    <t>Liberty London May Handmade B5 Embroidered Journal</t>
  </si>
  <si>
    <t>03/23/21</t>
  </si>
  <si>
    <t>Liberty London Floral Sticky Notes Hard Cover Book</t>
  </si>
  <si>
    <t>ST</t>
  </si>
  <si>
    <t>Liberty London Floral Pencil Set</t>
  </si>
  <si>
    <t>EW</t>
  </si>
  <si>
    <t>Liberty London Floral Everyday Pen Set</t>
  </si>
  <si>
    <t>01/26/21</t>
  </si>
  <si>
    <t>Liberty London Maxine Writers Notebook Set</t>
  </si>
  <si>
    <t>Liberty London Maxine Playing Card Set</t>
  </si>
  <si>
    <t>DC</t>
  </si>
  <si>
    <t>Liberty London Maxine 500 Piece Double Sided Puzzle With Shaped Pieces</t>
  </si>
  <si>
    <t>SPOR</t>
  </si>
  <si>
    <t>PZ</t>
  </si>
  <si>
    <t>GAM007000</t>
  </si>
  <si>
    <t>Liberty London Tudor Building 750 Piece Shaped Puzzle</t>
  </si>
  <si>
    <t>Gray Malin French Riviera Porcelain Tray</t>
  </si>
  <si>
    <t>Galison ; Malin, Gray</t>
  </si>
  <si>
    <t>MI</t>
  </si>
  <si>
    <t>Gray Malin Llamas Porcelain Tray</t>
  </si>
  <si>
    <t>Gray Malin 2 In 1 Game Set</t>
  </si>
  <si>
    <t>BG</t>
  </si>
  <si>
    <t>04/19/21</t>
  </si>
  <si>
    <t>Gray Malin at the Parker 500 Piece Double Sided Puzzle</t>
  </si>
  <si>
    <t>Gray Malin New York City 500 Piece Double Sided Puzzle</t>
  </si>
  <si>
    <t>Jonathan Adler Safari 750 Piece Shaped Foil Puzzle</t>
  </si>
  <si>
    <t>Galison ; Adler, Jonathan</t>
  </si>
  <si>
    <t>Jonathan Adler Infinity A5 Notebook</t>
  </si>
  <si>
    <t>10/25/20</t>
  </si>
  <si>
    <t>Jonathan Adler Blue Versailles Travel Set</t>
  </si>
  <si>
    <t>ET</t>
  </si>
  <si>
    <t>Jonathan Adler Blue Versailles Travel Journal</t>
  </si>
  <si>
    <t>Jonathan Adler Explorer Boxed Notecards</t>
  </si>
  <si>
    <t>Jonathan Adler Atlas A5 Die-cut Notebook</t>
  </si>
  <si>
    <t>Jonathan Adler Safari Travel Set</t>
  </si>
  <si>
    <t>Jonathan Adler Safari PU Travel Journal</t>
  </si>
  <si>
    <t>Wham! Card Game</t>
  </si>
  <si>
    <t>Galison</t>
  </si>
  <si>
    <t>Blots Card Game</t>
  </si>
  <si>
    <t>Paper Gravity Game</t>
  </si>
  <si>
    <t>Roll Out! Dice Game</t>
  </si>
  <si>
    <t>03/30/21</t>
  </si>
  <si>
    <t>Wordwise! Dice Game</t>
  </si>
  <si>
    <t>No Dice! Game</t>
  </si>
  <si>
    <t>Ever Upward Greeting Assortment Notecard Set</t>
  </si>
  <si>
    <t>Galison ; Taylor, Emily</t>
  </si>
  <si>
    <t>Ever Upward 500 Piece Puzzle</t>
  </si>
  <si>
    <t>Ever Upward Birthday Shaped Notecard w/Stand</t>
  </si>
  <si>
    <t>Ever Upward Love and Friendship Shaped Notecard w/Stand</t>
  </si>
  <si>
    <t>Ever Upward Stamps Shaped Magnetic Bookmarks</t>
  </si>
  <si>
    <t>Ever Upward Florals Shaped Magnetic Bookmarks</t>
  </si>
  <si>
    <t>Zodiac Power 1000 Piece Puzzle</t>
  </si>
  <si>
    <t>Galison ; Michelle, Berlin</t>
  </si>
  <si>
    <t>Good Luck Greeting Card Puzzle</t>
  </si>
  <si>
    <t>Say It With Flowers Be Right Back Eye Mask</t>
  </si>
  <si>
    <t>02/15/21</t>
  </si>
  <si>
    <t>Say It With Flowers Hi Greeting Card Puzzle</t>
  </si>
  <si>
    <t>Say It With Flowers XOXO Greeting Card Puzzle</t>
  </si>
  <si>
    <t>Andy Warhol Soup Cans Set of 3 Shaped Puzzles in Tins</t>
  </si>
  <si>
    <t>Galison ; Warhol, Andy</t>
  </si>
  <si>
    <t>Andy Warhol Soup Cans 300 Piece Lenticular Puzzle</t>
  </si>
  <si>
    <t>03/14/21</t>
  </si>
  <si>
    <t>Andy Warhol Flowers 300 Piece Lenticular Puzzle</t>
  </si>
  <si>
    <t>Andy Warhol Flowers Greeting Card Puzzle</t>
  </si>
  <si>
    <t>Andy Warhol Marilyn Greeting Card Puzzle</t>
  </si>
  <si>
    <t>Andy Warhol Soup Can Greeting Card Puzzle</t>
  </si>
  <si>
    <t>Andy Warhol Brillo Tote Bag</t>
  </si>
  <si>
    <t>Andy Warhol Marilyn Eye Mask</t>
  </si>
  <si>
    <t>2022 Wall Calendar: Andy Warhol</t>
  </si>
  <si>
    <t>WC</t>
  </si>
  <si>
    <t>07/27/21</t>
  </si>
  <si>
    <t>Frank Lloyd Wright Saguaro Forms &amp; Cactus Flowers Boxed Pen</t>
  </si>
  <si>
    <t>Galison ; Wright, Frank Lloyd</t>
  </si>
  <si>
    <t>02/19/21</t>
  </si>
  <si>
    <t>Frank Lloyd Wright Tree of Life Boxed Pen</t>
  </si>
  <si>
    <t>Frank Lloyd Wright Saguaro Forms &amp; Cactus Flowers Greeting Card Puzzle</t>
  </si>
  <si>
    <t>Frank Lloyd Wright Hoffman Rug Greeting Card Puzzle</t>
  </si>
  <si>
    <t>Frank Lloyd Wright City By The Sea 1000 Piece Foil Puzzle</t>
  </si>
  <si>
    <t>02/22/21</t>
  </si>
  <si>
    <t>Frank Lloyd Wright Taliesin and Taliesin West 500 Piece Double-Sided Puzzle</t>
  </si>
  <si>
    <t>2022 Wall Calendar: Frank Lloyd Wright</t>
  </si>
  <si>
    <t>MoMA Mondrian Greeting Card Puzzle</t>
  </si>
  <si>
    <t>Galison ; Mondrian, Piet</t>
  </si>
  <si>
    <t>MoMA Starry Night Greeting Card Puzzle</t>
  </si>
  <si>
    <t>Galison ; Van Gogh, Vincent</t>
  </si>
  <si>
    <t>MoMA Alex Katz Five Women Panoramic Puzzle</t>
  </si>
  <si>
    <t>Galison ; Katz, Alex</t>
  </si>
  <si>
    <t>Christian Lacroix Flowers Galaxy Double Sided 500 Piece Jigsaw Puzzle</t>
  </si>
  <si>
    <t>Christian Lacroix</t>
  </si>
  <si>
    <t>Christian Lacroix Flowers Galaxy A5 Softbound Notebook</t>
  </si>
  <si>
    <t>02/23/21</t>
  </si>
  <si>
    <t>Christian Lacroix Flowers Galaxy Square Lacquer Tray</t>
  </si>
  <si>
    <t>Christian Lacroix Heritage Collection Love Who You Want 750 Piece Shaped Puzzle Set</t>
  </si>
  <si>
    <t>06/29/21</t>
  </si>
  <si>
    <t>21F</t>
  </si>
  <si>
    <t>Christian Lacroix Heritage Collection Lacroix Photocall A5 Softbound Notebook</t>
  </si>
  <si>
    <t>Christian Lacroix Heritage Collection Lacroix Photocall Double Sided 500 Piece Jigsaw Puzzle</t>
  </si>
  <si>
    <t>Vintage Books Shaped Magnetic Bookmarks</t>
  </si>
  <si>
    <t>The Arnolfini Marriage Meowsterpiece of Western Art 500 Piece Puzzle</t>
  </si>
  <si>
    <t>Galison ; Herbert, Susan</t>
  </si>
  <si>
    <t>Luncheon of the Boating Party Meowsterpiece of Western Art 1000 Piece Puzzle</t>
  </si>
  <si>
    <t>Birth of Venus Meowsterpiece of Western Art 1000 Piece Puzzle</t>
  </si>
  <si>
    <t>Be Kind Panoramic Puzzle</t>
  </si>
  <si>
    <t>Space Bound 300 Piece Lenticular Puzzle</t>
  </si>
  <si>
    <t>Galison ; Cantu, Karen</t>
  </si>
  <si>
    <t>How to Become President of the United States 500 Piece Double-Sided Puzzle</t>
  </si>
  <si>
    <t>Galison ; Keegan, Caitlin</t>
  </si>
  <si>
    <t>Ciao from Cinque Terre 500 Piece Puzzle</t>
  </si>
  <si>
    <t>Galison ; Summer, Erin</t>
  </si>
  <si>
    <t>Starry Night Petals 500 Piece Puzzle</t>
  </si>
  <si>
    <t>Galison ; Collins, Bridget</t>
  </si>
  <si>
    <t>Cakes 500 Piece Puzzle</t>
  </si>
  <si>
    <t>Galison ; Bell, Cressida</t>
  </si>
  <si>
    <t>Namaste Cats 500 Piece Puzzle</t>
  </si>
  <si>
    <t>Galison ; Hoffmann, Susann</t>
  </si>
  <si>
    <t>Curious Cats 500 Piece Puzzle</t>
  </si>
  <si>
    <t>Galison ; Kim, Boyoun</t>
  </si>
  <si>
    <t>Boss Dogs 500 Piece Family Puzzle</t>
  </si>
  <si>
    <t>Galison ; Kasuba, Terri Fry</t>
  </si>
  <si>
    <t>Noodles for Lunch 500 Piece Puzzle</t>
  </si>
  <si>
    <t>Galison ; Litten, Troy</t>
  </si>
  <si>
    <t>Vintage Travel Tickets 500 Piece Puzzle</t>
  </si>
  <si>
    <t>Out of This World 500 Piece Puzzle</t>
  </si>
  <si>
    <t>Galison ; Giles, Ben</t>
  </si>
  <si>
    <t>Garden Candy 500 Piece Puzzle</t>
  </si>
  <si>
    <t>Galison ; Robertson, Bethany</t>
  </si>
  <si>
    <t>Blooming Streets 500 Piece Puzzle</t>
  </si>
  <si>
    <t>Greenhouse Gardens 500 Piece Puzzle</t>
  </si>
  <si>
    <t>Michael Storrings Times Square 1000 Piece Puzzle</t>
  </si>
  <si>
    <t>Galison ; Storrings, Michael</t>
  </si>
  <si>
    <t>Michael Storrings A Day at the Bookstore 1000 Piece Puzzle</t>
  </si>
  <si>
    <t>Michael Storrings Cherry Blossoms 1000 Piece Puzzle</t>
  </si>
  <si>
    <t>English Roses 1000 Piece Puzzle</t>
  </si>
  <si>
    <t>Galison ; Ogilvy, James</t>
  </si>
  <si>
    <t>Portobello Road 1000 Piece Puzzle</t>
  </si>
  <si>
    <t>Plant Shelfie 1000 Piece Puzzle</t>
  </si>
  <si>
    <t>Galison ; Penwill, Frances</t>
  </si>
  <si>
    <t>Chihuly Vintage Radios 1000 Piece Puzzle</t>
  </si>
  <si>
    <t>Mixtapes 1000 Piece Puzzle</t>
  </si>
  <si>
    <t>Galison ; Seabrook Ream, Julie</t>
  </si>
  <si>
    <t>Everyday Heroes 1000 Piece Puzzle</t>
  </si>
  <si>
    <t>Keep Going 1000 Piece Puzzle in Square Box</t>
  </si>
  <si>
    <t>Flower Power 750 Piece Shaped Puzzle</t>
  </si>
  <si>
    <t>Pizza Party 750 Piece Shaped Puzzle</t>
  </si>
  <si>
    <t>Party Animal 750 Piece Shaped Puzzle</t>
  </si>
  <si>
    <t>Twinkle Town 500 Piece Puzzle</t>
  </si>
  <si>
    <t>Galison ; Cunningham, Louise</t>
  </si>
  <si>
    <t>Yuletide Village 500 Piece Puzzle</t>
  </si>
  <si>
    <t>Galison ; Winteringham, Claire</t>
  </si>
  <si>
    <t>Enchanted Nutcracker 500 Piece Puzzle</t>
  </si>
  <si>
    <t>Galison ; LaForme, Joy</t>
  </si>
  <si>
    <t>08/31/21</t>
  </si>
  <si>
    <t>Merry Moonlight Skaters 500 Piece Foil Puzzle</t>
  </si>
  <si>
    <t>Michael Storrings Christmas in the City 1000 Piece Puzzle</t>
  </si>
  <si>
    <t>###</t>
  </si>
  <si>
    <t>Michael Storrings Santa's Village 1000 Piece Puzzle</t>
  </si>
  <si>
    <t>PC</t>
  </si>
  <si>
    <t>Michael Storrings Christmas Market in Dresden 1000 Piece Puzzle</t>
  </si>
  <si>
    <t>Lit Like a Christmas Tree Ornament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</si>
</sst>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workbookViewId="0"/>
  </sheetViews>
  <sheetFormatPr defaultRowHeight="12.75" x14ac:dyDescent="0.35"/>
  <cols>
    <col min="1" max="1" width="7.453125" bestFit="1" customWidth="1"/>
    <col min="2" max="2" width="14.26953125" bestFit="1" customWidth="1"/>
    <col min="3" max="3" width="34.90625" bestFit="1" customWidth="1"/>
    <col min="4" max="4" width="26.36328125" bestFit="1" customWidth="1"/>
    <col min="5" max="5" width="5.90625" bestFit="1" customWidth="1"/>
    <col min="6" max="6" width="7" bestFit="1" customWidth="1"/>
    <col min="7" max="7" width="7.453125" bestFit="1" customWidth="1"/>
    <col min="8" max="8" width="11.54296875" bestFit="1" customWidth="1"/>
    <col min="9" max="9" width="8.08984375" bestFit="1" customWidth="1"/>
    <col min="10" max="10" width="8.6328125" bestFit="1" customWidth="1"/>
    <col min="11" max="11" width="6.7265625" bestFit="1" customWidth="1"/>
    <col min="12" max="12" width="11" bestFit="1" customWidth="1"/>
  </cols>
  <sheetData>
    <row r="1" spans="1:12" ht="14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9" x14ac:dyDescent="0.35">
      <c r="A2" s="2"/>
      <c r="B2" s="2" t="str">
        <f>"9780735365551"</f>
        <v>9780735365551</v>
      </c>
      <c r="C2" s="2" t="s">
        <v>12</v>
      </c>
      <c r="D2" s="2" t="s">
        <v>13</v>
      </c>
      <c r="E2" s="2" t="s">
        <v>14</v>
      </c>
      <c r="F2" s="2" t="s">
        <v>15</v>
      </c>
      <c r="G2" s="2">
        <v>25.99</v>
      </c>
      <c r="H2" s="2" t="s">
        <v>16</v>
      </c>
      <c r="I2" s="2">
        <v>4</v>
      </c>
      <c r="J2" s="2" t="str">
        <f t="shared" ref="J2:J33" si="0">"0201"</f>
        <v>0201</v>
      </c>
      <c r="K2" s="2" t="s">
        <v>17</v>
      </c>
      <c r="L2" s="2" t="s">
        <v>18</v>
      </c>
    </row>
    <row r="3" spans="1:12" ht="29" x14ac:dyDescent="0.35">
      <c r="A3" s="2"/>
      <c r="B3" s="2" t="str">
        <f>"9780735365605"</f>
        <v>9780735365605</v>
      </c>
      <c r="C3" s="2" t="s">
        <v>19</v>
      </c>
      <c r="D3" s="2" t="s">
        <v>13</v>
      </c>
      <c r="E3" s="2" t="s">
        <v>14</v>
      </c>
      <c r="F3" s="2" t="s">
        <v>20</v>
      </c>
      <c r="G3" s="2">
        <v>17.989999999999998</v>
      </c>
      <c r="H3" s="2" t="s">
        <v>21</v>
      </c>
      <c r="I3" s="2">
        <v>5</v>
      </c>
      <c r="J3" s="2" t="str">
        <f t="shared" si="0"/>
        <v>0201</v>
      </c>
      <c r="K3" s="2" t="s">
        <v>17</v>
      </c>
      <c r="L3" s="2" t="s">
        <v>18</v>
      </c>
    </row>
    <row r="4" spans="1:12" ht="29" x14ac:dyDescent="0.35">
      <c r="A4" s="2"/>
      <c r="B4" s="2" t="str">
        <f>"9780735365575"</f>
        <v>9780735365575</v>
      </c>
      <c r="C4" s="2" t="s">
        <v>22</v>
      </c>
      <c r="D4" s="2" t="s">
        <v>13</v>
      </c>
      <c r="E4" s="2" t="s">
        <v>14</v>
      </c>
      <c r="F4" s="2" t="s">
        <v>20</v>
      </c>
      <c r="G4" s="2">
        <v>25.99</v>
      </c>
      <c r="H4" s="2" t="s">
        <v>23</v>
      </c>
      <c r="I4" s="2">
        <v>5</v>
      </c>
      <c r="J4" s="2" t="str">
        <f t="shared" si="0"/>
        <v>0201</v>
      </c>
      <c r="K4" s="2" t="s">
        <v>17</v>
      </c>
      <c r="L4" s="2" t="s">
        <v>18</v>
      </c>
    </row>
    <row r="5" spans="1:12" ht="29" x14ac:dyDescent="0.35">
      <c r="A5" s="2"/>
      <c r="B5" s="2" t="str">
        <f>"9780735365568"</f>
        <v>9780735365568</v>
      </c>
      <c r="C5" s="2" t="s">
        <v>24</v>
      </c>
      <c r="D5" s="2" t="s">
        <v>13</v>
      </c>
      <c r="E5" s="2" t="s">
        <v>14</v>
      </c>
      <c r="F5" s="2" t="s">
        <v>25</v>
      </c>
      <c r="G5" s="2">
        <v>19.989999999999998</v>
      </c>
      <c r="H5" s="2" t="s">
        <v>16</v>
      </c>
      <c r="I5" s="2">
        <v>5</v>
      </c>
      <c r="J5" s="2" t="str">
        <f t="shared" si="0"/>
        <v>0201</v>
      </c>
      <c r="K5" s="2" t="s">
        <v>17</v>
      </c>
      <c r="L5" s="2" t="s">
        <v>18</v>
      </c>
    </row>
    <row r="6" spans="1:12" ht="14.5" x14ac:dyDescent="0.35">
      <c r="A6" s="2"/>
      <c r="B6" s="2" t="str">
        <f>"9780735365629"</f>
        <v>9780735365629</v>
      </c>
      <c r="C6" s="2" t="s">
        <v>26</v>
      </c>
      <c r="D6" s="2" t="s">
        <v>13</v>
      </c>
      <c r="E6" s="2" t="s">
        <v>14</v>
      </c>
      <c r="F6" s="2" t="s">
        <v>27</v>
      </c>
      <c r="G6" s="2">
        <v>25.99</v>
      </c>
      <c r="H6" s="2" t="s">
        <v>16</v>
      </c>
      <c r="I6" s="2">
        <v>5</v>
      </c>
      <c r="J6" s="2" t="str">
        <f t="shared" si="0"/>
        <v>0201</v>
      </c>
      <c r="K6" s="2" t="s">
        <v>17</v>
      </c>
      <c r="L6" s="2" t="s">
        <v>18</v>
      </c>
    </row>
    <row r="7" spans="1:12" ht="14.5" x14ac:dyDescent="0.35">
      <c r="A7" s="2"/>
      <c r="B7" s="2" t="str">
        <f>"9780735365636"</f>
        <v>9780735365636</v>
      </c>
      <c r="C7" s="2" t="s">
        <v>28</v>
      </c>
      <c r="D7" s="2" t="s">
        <v>13</v>
      </c>
      <c r="E7" s="2" t="s">
        <v>14</v>
      </c>
      <c r="F7" s="2" t="s">
        <v>27</v>
      </c>
      <c r="G7" s="2">
        <v>25.99</v>
      </c>
      <c r="H7" s="2" t="s">
        <v>29</v>
      </c>
      <c r="I7" s="2">
        <v>5</v>
      </c>
      <c r="J7" s="2" t="str">
        <f t="shared" si="0"/>
        <v>0201</v>
      </c>
      <c r="K7" s="2" t="s">
        <v>17</v>
      </c>
      <c r="L7" s="2" t="s">
        <v>18</v>
      </c>
    </row>
    <row r="8" spans="1:12" ht="29" x14ac:dyDescent="0.35">
      <c r="A8" s="2"/>
      <c r="B8" s="2" t="str">
        <f>"9780735365537"</f>
        <v>9780735365537</v>
      </c>
      <c r="C8" s="2" t="s">
        <v>30</v>
      </c>
      <c r="D8" s="2" t="s">
        <v>13</v>
      </c>
      <c r="E8" s="2" t="s">
        <v>14</v>
      </c>
      <c r="F8" s="2" t="s">
        <v>20</v>
      </c>
      <c r="G8" s="2">
        <v>17.989999999999998</v>
      </c>
      <c r="H8" s="2" t="s">
        <v>21</v>
      </c>
      <c r="I8" s="2">
        <v>7</v>
      </c>
      <c r="J8" s="2" t="str">
        <f t="shared" si="0"/>
        <v>0201</v>
      </c>
      <c r="K8" s="2" t="s">
        <v>17</v>
      </c>
      <c r="L8" s="2" t="s">
        <v>18</v>
      </c>
    </row>
    <row r="9" spans="1:12" ht="14.5" x14ac:dyDescent="0.35">
      <c r="A9" s="2"/>
      <c r="B9" s="2" t="str">
        <f>"9780735365599"</f>
        <v>9780735365599</v>
      </c>
      <c r="C9" s="2" t="s">
        <v>31</v>
      </c>
      <c r="D9" s="2" t="s">
        <v>13</v>
      </c>
      <c r="E9" s="2" t="s">
        <v>14</v>
      </c>
      <c r="F9" s="2" t="s">
        <v>32</v>
      </c>
      <c r="G9" s="2">
        <v>24.99</v>
      </c>
      <c r="H9" s="2" t="s">
        <v>16</v>
      </c>
      <c r="I9" s="2">
        <v>7</v>
      </c>
      <c r="J9" s="2" t="str">
        <f t="shared" si="0"/>
        <v>0201</v>
      </c>
      <c r="K9" s="2" t="s">
        <v>17</v>
      </c>
      <c r="L9" s="2" t="s">
        <v>18</v>
      </c>
    </row>
    <row r="10" spans="1:12" ht="29" x14ac:dyDescent="0.35">
      <c r="A10" s="2"/>
      <c r="B10" s="2" t="str">
        <f>"9780735365469"</f>
        <v>9780735365469</v>
      </c>
      <c r="C10" s="2" t="s">
        <v>33</v>
      </c>
      <c r="D10" s="2" t="s">
        <v>13</v>
      </c>
      <c r="E10" s="2" t="s">
        <v>34</v>
      </c>
      <c r="F10" s="2" t="s">
        <v>35</v>
      </c>
      <c r="G10" s="2">
        <v>35.99</v>
      </c>
      <c r="H10" s="3">
        <v>40988</v>
      </c>
      <c r="I10" s="2">
        <v>7</v>
      </c>
      <c r="J10" s="2" t="str">
        <f t="shared" si="0"/>
        <v>0201</v>
      </c>
      <c r="K10" s="2" t="s">
        <v>17</v>
      </c>
      <c r="L10" s="2" t="s">
        <v>36</v>
      </c>
    </row>
    <row r="11" spans="1:12" ht="29" x14ac:dyDescent="0.35">
      <c r="A11" s="2"/>
      <c r="B11" s="2" t="str">
        <f>"9780735365544"</f>
        <v>9780735365544</v>
      </c>
      <c r="C11" s="2" t="s">
        <v>37</v>
      </c>
      <c r="D11" s="2" t="s">
        <v>13</v>
      </c>
      <c r="E11" s="2" t="s">
        <v>34</v>
      </c>
      <c r="F11" s="2" t="s">
        <v>35</v>
      </c>
      <c r="G11" s="2">
        <v>42.99</v>
      </c>
      <c r="H11" s="3">
        <v>40988</v>
      </c>
      <c r="I11" s="2">
        <v>7</v>
      </c>
      <c r="J11" s="2" t="str">
        <f t="shared" si="0"/>
        <v>0201</v>
      </c>
      <c r="K11" s="2" t="s">
        <v>17</v>
      </c>
      <c r="L11" s="2" t="s">
        <v>36</v>
      </c>
    </row>
    <row r="12" spans="1:12" ht="14.5" x14ac:dyDescent="0.35">
      <c r="A12" s="2"/>
      <c r="B12" s="2" t="str">
        <f>"9780735366602"</f>
        <v>9780735366602</v>
      </c>
      <c r="C12" s="2" t="s">
        <v>38</v>
      </c>
      <c r="D12" s="2" t="s">
        <v>39</v>
      </c>
      <c r="E12" s="2" t="s">
        <v>14</v>
      </c>
      <c r="F12" s="2" t="s">
        <v>40</v>
      </c>
      <c r="G12" s="2">
        <v>57.99</v>
      </c>
      <c r="H12" s="3">
        <v>37336</v>
      </c>
      <c r="I12" s="2">
        <v>8</v>
      </c>
      <c r="J12" s="2" t="str">
        <f t="shared" si="0"/>
        <v>0201</v>
      </c>
      <c r="K12" s="2" t="s">
        <v>17</v>
      </c>
      <c r="L12" s="2" t="s">
        <v>18</v>
      </c>
    </row>
    <row r="13" spans="1:12" ht="14.5" x14ac:dyDescent="0.35">
      <c r="A13" s="2"/>
      <c r="B13" s="2" t="str">
        <f>"9780735366596"</f>
        <v>9780735366596</v>
      </c>
      <c r="C13" s="2" t="s">
        <v>41</v>
      </c>
      <c r="D13" s="2" t="s">
        <v>39</v>
      </c>
      <c r="E13" s="2" t="s">
        <v>14</v>
      </c>
      <c r="F13" s="2" t="s">
        <v>40</v>
      </c>
      <c r="G13" s="2">
        <v>57.99</v>
      </c>
      <c r="H13" s="3">
        <v>37336</v>
      </c>
      <c r="I13" s="2">
        <v>8</v>
      </c>
      <c r="J13" s="2" t="str">
        <f t="shared" si="0"/>
        <v>0201</v>
      </c>
      <c r="K13" s="2" t="s">
        <v>17</v>
      </c>
      <c r="L13" s="2" t="s">
        <v>18</v>
      </c>
    </row>
    <row r="14" spans="1:12" ht="14.5" x14ac:dyDescent="0.35">
      <c r="A14" s="2"/>
      <c r="B14" s="2" t="str">
        <f>"9780735367289"</f>
        <v>9780735367289</v>
      </c>
      <c r="C14" s="2" t="s">
        <v>42</v>
      </c>
      <c r="D14" s="2" t="s">
        <v>39</v>
      </c>
      <c r="E14" s="2" t="s">
        <v>14</v>
      </c>
      <c r="F14" s="2" t="s">
        <v>43</v>
      </c>
      <c r="G14" s="2">
        <v>42.99</v>
      </c>
      <c r="H14" s="2" t="s">
        <v>44</v>
      </c>
      <c r="I14" s="2">
        <v>9</v>
      </c>
      <c r="J14" s="2" t="str">
        <f t="shared" si="0"/>
        <v>0201</v>
      </c>
      <c r="K14" s="2" t="s">
        <v>17</v>
      </c>
      <c r="L14" s="2" t="s">
        <v>18</v>
      </c>
    </row>
    <row r="15" spans="1:12" ht="29" x14ac:dyDescent="0.35">
      <c r="A15" s="2"/>
      <c r="B15" s="2" t="str">
        <f>"9780735362185"</f>
        <v>9780735362185</v>
      </c>
      <c r="C15" s="2" t="s">
        <v>45</v>
      </c>
      <c r="D15" s="2" t="s">
        <v>39</v>
      </c>
      <c r="E15" s="2" t="s">
        <v>34</v>
      </c>
      <c r="F15" s="2" t="s">
        <v>35</v>
      </c>
      <c r="G15" s="2">
        <v>35.99</v>
      </c>
      <c r="H15" s="3">
        <v>40988</v>
      </c>
      <c r="I15" s="2">
        <v>11</v>
      </c>
      <c r="J15" s="2" t="str">
        <f t="shared" si="0"/>
        <v>0201</v>
      </c>
      <c r="K15" s="2" t="s">
        <v>17</v>
      </c>
      <c r="L15" s="2" t="s">
        <v>36</v>
      </c>
    </row>
    <row r="16" spans="1:12" ht="29" x14ac:dyDescent="0.35">
      <c r="A16" s="2"/>
      <c r="B16" s="2" t="str">
        <f>"9780735366329"</f>
        <v>9780735366329</v>
      </c>
      <c r="C16" s="2" t="s">
        <v>46</v>
      </c>
      <c r="D16" s="2" t="s">
        <v>39</v>
      </c>
      <c r="E16" s="2" t="s">
        <v>34</v>
      </c>
      <c r="F16" s="2" t="s">
        <v>35</v>
      </c>
      <c r="G16" s="2">
        <v>35.99</v>
      </c>
      <c r="H16" s="3">
        <v>40988</v>
      </c>
      <c r="I16" s="2">
        <v>11</v>
      </c>
      <c r="J16" s="2" t="str">
        <f t="shared" si="0"/>
        <v>0201</v>
      </c>
      <c r="K16" s="2" t="s">
        <v>17</v>
      </c>
      <c r="L16" s="2" t="s">
        <v>36</v>
      </c>
    </row>
    <row r="17" spans="1:12" ht="29" x14ac:dyDescent="0.35">
      <c r="A17" s="2"/>
      <c r="B17" s="2" t="str">
        <f>"9780735367159"</f>
        <v>9780735367159</v>
      </c>
      <c r="C17" s="2" t="s">
        <v>47</v>
      </c>
      <c r="D17" s="2" t="s">
        <v>48</v>
      </c>
      <c r="E17" s="2" t="s">
        <v>34</v>
      </c>
      <c r="F17" s="2" t="s">
        <v>35</v>
      </c>
      <c r="G17" s="2">
        <v>50</v>
      </c>
      <c r="H17" s="3">
        <v>40988</v>
      </c>
      <c r="I17" s="2">
        <v>12</v>
      </c>
      <c r="J17" s="2" t="str">
        <f t="shared" si="0"/>
        <v>0201</v>
      </c>
      <c r="K17" s="2" t="s">
        <v>17</v>
      </c>
      <c r="L17" s="2" t="s">
        <v>36</v>
      </c>
    </row>
    <row r="18" spans="1:12" ht="14.5" x14ac:dyDescent="0.35">
      <c r="A18" s="2"/>
      <c r="B18" s="2" t="str">
        <f>"9780735366374"</f>
        <v>9780735366374</v>
      </c>
      <c r="C18" s="2" t="s">
        <v>49</v>
      </c>
      <c r="D18" s="2" t="s">
        <v>48</v>
      </c>
      <c r="E18" s="2" t="s">
        <v>14</v>
      </c>
      <c r="F18" s="2" t="s">
        <v>20</v>
      </c>
      <c r="G18" s="2">
        <v>35</v>
      </c>
      <c r="H18" s="2" t="s">
        <v>50</v>
      </c>
      <c r="I18" s="2">
        <v>12</v>
      </c>
      <c r="J18" s="2" t="str">
        <f t="shared" si="0"/>
        <v>0201</v>
      </c>
      <c r="K18" s="2" t="s">
        <v>17</v>
      </c>
      <c r="L18" s="2" t="s">
        <v>18</v>
      </c>
    </row>
    <row r="19" spans="1:12" ht="14.5" x14ac:dyDescent="0.35">
      <c r="A19" s="2"/>
      <c r="B19" s="2" t="str">
        <f>"9780735366350"</f>
        <v>9780735366350</v>
      </c>
      <c r="C19" s="2" t="s">
        <v>51</v>
      </c>
      <c r="D19" s="2" t="s">
        <v>48</v>
      </c>
      <c r="E19" s="2" t="s">
        <v>14</v>
      </c>
      <c r="F19" s="2" t="s">
        <v>52</v>
      </c>
      <c r="G19" s="2">
        <v>43</v>
      </c>
      <c r="H19" s="2" t="s">
        <v>21</v>
      </c>
      <c r="I19" s="2">
        <v>13</v>
      </c>
      <c r="J19" s="2" t="str">
        <f t="shared" si="0"/>
        <v>0201</v>
      </c>
      <c r="K19" s="2" t="s">
        <v>17</v>
      </c>
      <c r="L19" s="2" t="s">
        <v>18</v>
      </c>
    </row>
    <row r="20" spans="1:12" ht="29" x14ac:dyDescent="0.35">
      <c r="A20" s="2"/>
      <c r="B20" s="2" t="str">
        <f>"9780735366343"</f>
        <v>9780735366343</v>
      </c>
      <c r="C20" s="2" t="s">
        <v>53</v>
      </c>
      <c r="D20" s="2" t="s">
        <v>48</v>
      </c>
      <c r="E20" s="2" t="s">
        <v>14</v>
      </c>
      <c r="F20" s="2" t="s">
        <v>20</v>
      </c>
      <c r="G20" s="2">
        <v>37</v>
      </c>
      <c r="H20" s="2" t="s">
        <v>21</v>
      </c>
      <c r="I20" s="2">
        <v>13</v>
      </c>
      <c r="J20" s="2" t="str">
        <f t="shared" si="0"/>
        <v>0201</v>
      </c>
      <c r="K20" s="2" t="s">
        <v>17</v>
      </c>
      <c r="L20" s="2" t="s">
        <v>18</v>
      </c>
    </row>
    <row r="21" spans="1:12" ht="29" x14ac:dyDescent="0.35">
      <c r="A21" s="2"/>
      <c r="B21" s="2" t="str">
        <f>"9780735366381"</f>
        <v>9780735366381</v>
      </c>
      <c r="C21" s="2" t="s">
        <v>54</v>
      </c>
      <c r="D21" s="2" t="s">
        <v>48</v>
      </c>
      <c r="E21" s="2" t="s">
        <v>14</v>
      </c>
      <c r="F21" s="2" t="s">
        <v>15</v>
      </c>
      <c r="G21" s="2">
        <v>37</v>
      </c>
      <c r="H21" s="2" t="s">
        <v>21</v>
      </c>
      <c r="I21" s="2">
        <v>14</v>
      </c>
      <c r="J21" s="2" t="str">
        <f t="shared" si="0"/>
        <v>0201</v>
      </c>
      <c r="K21" s="2" t="s">
        <v>17</v>
      </c>
      <c r="L21" s="2" t="s">
        <v>18</v>
      </c>
    </row>
    <row r="22" spans="1:12" ht="29" x14ac:dyDescent="0.35">
      <c r="A22" s="2"/>
      <c r="B22" s="2" t="str">
        <f>"9780735366367"</f>
        <v>9780735366367</v>
      </c>
      <c r="C22" s="2" t="s">
        <v>55</v>
      </c>
      <c r="D22" s="2" t="s">
        <v>48</v>
      </c>
      <c r="E22" s="2" t="s">
        <v>14</v>
      </c>
      <c r="F22" s="2" t="s">
        <v>20</v>
      </c>
      <c r="G22" s="2">
        <v>32</v>
      </c>
      <c r="H22" s="2" t="s">
        <v>21</v>
      </c>
      <c r="I22" s="2">
        <v>14</v>
      </c>
      <c r="J22" s="2" t="str">
        <f t="shared" si="0"/>
        <v>0201</v>
      </c>
      <c r="K22" s="2" t="s">
        <v>17</v>
      </c>
      <c r="L22" s="2" t="s">
        <v>18</v>
      </c>
    </row>
    <row r="23" spans="1:12" ht="14.5" x14ac:dyDescent="0.35">
      <c r="A23" s="2"/>
      <c r="B23" s="2" t="str">
        <f>"9780735366466"</f>
        <v>9780735366466</v>
      </c>
      <c r="C23" s="2" t="s">
        <v>56</v>
      </c>
      <c r="D23" s="2" t="s">
        <v>48</v>
      </c>
      <c r="E23" s="2" t="s">
        <v>14</v>
      </c>
      <c r="F23" s="2" t="s">
        <v>52</v>
      </c>
      <c r="G23" s="2">
        <v>43</v>
      </c>
      <c r="H23" s="2" t="s">
        <v>29</v>
      </c>
      <c r="I23" s="2">
        <v>15</v>
      </c>
      <c r="J23" s="2" t="str">
        <f t="shared" si="0"/>
        <v>0201</v>
      </c>
      <c r="K23" s="2" t="s">
        <v>17</v>
      </c>
      <c r="L23" s="2" t="s">
        <v>18</v>
      </c>
    </row>
    <row r="24" spans="1:12" ht="14.5" x14ac:dyDescent="0.35">
      <c r="A24" s="2"/>
      <c r="B24" s="2" t="str">
        <f>"9780735366459"</f>
        <v>9780735366459</v>
      </c>
      <c r="C24" s="2" t="s">
        <v>57</v>
      </c>
      <c r="D24" s="2" t="s">
        <v>48</v>
      </c>
      <c r="E24" s="2" t="s">
        <v>14</v>
      </c>
      <c r="F24" s="2" t="s">
        <v>20</v>
      </c>
      <c r="G24" s="2">
        <v>37</v>
      </c>
      <c r="H24" s="2" t="s">
        <v>21</v>
      </c>
      <c r="I24" s="2">
        <v>15</v>
      </c>
      <c r="J24" s="2" t="str">
        <f t="shared" si="0"/>
        <v>0201</v>
      </c>
      <c r="K24" s="2" t="s">
        <v>17</v>
      </c>
      <c r="L24" s="2" t="s">
        <v>18</v>
      </c>
    </row>
    <row r="25" spans="1:12" ht="14.5" x14ac:dyDescent="0.35">
      <c r="A25" s="2"/>
      <c r="B25" s="2" t="str">
        <f>"9780735367326"</f>
        <v>9780735367326</v>
      </c>
      <c r="C25" s="2" t="s">
        <v>58</v>
      </c>
      <c r="D25" s="2" t="s">
        <v>59</v>
      </c>
      <c r="E25" s="2" t="s">
        <v>14</v>
      </c>
      <c r="F25" s="2" t="s">
        <v>32</v>
      </c>
      <c r="G25" s="2">
        <v>17.989999999999998</v>
      </c>
      <c r="H25" s="3">
        <v>37976</v>
      </c>
      <c r="I25" s="2">
        <v>17</v>
      </c>
      <c r="J25" s="2" t="str">
        <f t="shared" si="0"/>
        <v>0201</v>
      </c>
      <c r="K25" s="2" t="s">
        <v>17</v>
      </c>
      <c r="L25" s="2" t="s">
        <v>18</v>
      </c>
    </row>
    <row r="26" spans="1:12" ht="14.5" x14ac:dyDescent="0.35">
      <c r="A26" s="2"/>
      <c r="B26" s="2" t="str">
        <f>"9780735367333"</f>
        <v>9780735367333</v>
      </c>
      <c r="C26" s="2" t="s">
        <v>60</v>
      </c>
      <c r="D26" s="2" t="s">
        <v>59</v>
      </c>
      <c r="E26" s="2" t="s">
        <v>14</v>
      </c>
      <c r="F26" s="2" t="s">
        <v>32</v>
      </c>
      <c r="G26" s="2">
        <v>17.989999999999998</v>
      </c>
      <c r="H26" s="3">
        <v>37976</v>
      </c>
      <c r="I26" s="2">
        <v>17</v>
      </c>
      <c r="J26" s="2" t="str">
        <f t="shared" si="0"/>
        <v>0201</v>
      </c>
      <c r="K26" s="2" t="s">
        <v>17</v>
      </c>
      <c r="L26" s="2" t="s">
        <v>18</v>
      </c>
    </row>
    <row r="27" spans="1:12" ht="14.5" x14ac:dyDescent="0.35">
      <c r="A27" s="2"/>
      <c r="B27" s="2" t="str">
        <f>"9780735367340"</f>
        <v>9780735367340</v>
      </c>
      <c r="C27" s="2" t="s">
        <v>61</v>
      </c>
      <c r="D27" s="2" t="s">
        <v>59</v>
      </c>
      <c r="E27" s="2" t="s">
        <v>14</v>
      </c>
      <c r="F27" s="2" t="s">
        <v>43</v>
      </c>
      <c r="G27" s="2">
        <v>28.99</v>
      </c>
      <c r="H27" s="3">
        <v>37673</v>
      </c>
      <c r="I27" s="2">
        <v>17</v>
      </c>
      <c r="J27" s="2" t="str">
        <f t="shared" si="0"/>
        <v>0201</v>
      </c>
      <c r="K27" s="2" t="s">
        <v>17</v>
      </c>
      <c r="L27" s="2" t="s">
        <v>18</v>
      </c>
    </row>
    <row r="28" spans="1:12" ht="14.5" x14ac:dyDescent="0.35">
      <c r="A28" s="2"/>
      <c r="B28" s="2" t="str">
        <f>"9780735367296"</f>
        <v>9780735367296</v>
      </c>
      <c r="C28" s="2" t="s">
        <v>62</v>
      </c>
      <c r="D28" s="2" t="s">
        <v>59</v>
      </c>
      <c r="E28" s="2" t="s">
        <v>14</v>
      </c>
      <c r="F28" s="2" t="s">
        <v>43</v>
      </c>
      <c r="G28" s="2">
        <v>17.989999999999998</v>
      </c>
      <c r="H28" s="2" t="s">
        <v>63</v>
      </c>
      <c r="I28" s="2">
        <v>18</v>
      </c>
      <c r="J28" s="2" t="str">
        <f t="shared" si="0"/>
        <v>0201</v>
      </c>
      <c r="K28" s="2" t="s">
        <v>17</v>
      </c>
      <c r="L28" s="2" t="s">
        <v>18</v>
      </c>
    </row>
    <row r="29" spans="1:12" ht="14.5" x14ac:dyDescent="0.35">
      <c r="A29" s="2"/>
      <c r="B29" s="2" t="str">
        <f>"9780735367319"</f>
        <v>9780735367319</v>
      </c>
      <c r="C29" s="2" t="s">
        <v>64</v>
      </c>
      <c r="D29" s="2" t="s">
        <v>59</v>
      </c>
      <c r="E29" s="2" t="s">
        <v>14</v>
      </c>
      <c r="F29" s="2" t="s">
        <v>43</v>
      </c>
      <c r="G29" s="2">
        <v>21.99</v>
      </c>
      <c r="H29" s="2" t="s">
        <v>63</v>
      </c>
      <c r="I29" s="2">
        <v>19</v>
      </c>
      <c r="J29" s="2" t="str">
        <f t="shared" si="0"/>
        <v>0201</v>
      </c>
      <c r="K29" s="2" t="s">
        <v>17</v>
      </c>
      <c r="L29" s="2" t="s">
        <v>18</v>
      </c>
    </row>
    <row r="30" spans="1:12" ht="14.5" x14ac:dyDescent="0.35">
      <c r="A30" s="2"/>
      <c r="B30" s="2" t="str">
        <f>"9780735367302"</f>
        <v>9780735367302</v>
      </c>
      <c r="C30" s="2" t="s">
        <v>65</v>
      </c>
      <c r="D30" s="2" t="s">
        <v>59</v>
      </c>
      <c r="E30" s="2" t="s">
        <v>14</v>
      </c>
      <c r="F30" s="2" t="s">
        <v>43</v>
      </c>
      <c r="G30" s="2">
        <v>17.989999999999998</v>
      </c>
      <c r="H30" s="2" t="s">
        <v>63</v>
      </c>
      <c r="I30" s="2">
        <v>19</v>
      </c>
      <c r="J30" s="2" t="str">
        <f t="shared" si="0"/>
        <v>0201</v>
      </c>
      <c r="K30" s="2" t="s">
        <v>17</v>
      </c>
      <c r="L30" s="2" t="s">
        <v>18</v>
      </c>
    </row>
    <row r="31" spans="1:12" ht="29" x14ac:dyDescent="0.35">
      <c r="A31" s="2"/>
      <c r="B31" s="2" t="str">
        <f>"9780735368613"</f>
        <v>9780735368613</v>
      </c>
      <c r="C31" s="2" t="s">
        <v>66</v>
      </c>
      <c r="D31" s="2" t="s">
        <v>67</v>
      </c>
      <c r="E31" s="2" t="s">
        <v>14</v>
      </c>
      <c r="F31" s="2" t="s">
        <v>15</v>
      </c>
      <c r="G31" s="2">
        <v>24.99</v>
      </c>
      <c r="H31" s="2" t="s">
        <v>29</v>
      </c>
      <c r="I31" s="2">
        <v>20</v>
      </c>
      <c r="J31" s="2" t="str">
        <f t="shared" si="0"/>
        <v>0201</v>
      </c>
      <c r="K31" s="2" t="s">
        <v>17</v>
      </c>
      <c r="L31" s="2" t="s">
        <v>18</v>
      </c>
    </row>
    <row r="32" spans="1:12" ht="14.5" x14ac:dyDescent="0.35">
      <c r="A32" s="2"/>
      <c r="B32" s="2" t="str">
        <f>"9780735367562"</f>
        <v>9780735367562</v>
      </c>
      <c r="C32" s="2" t="s">
        <v>68</v>
      </c>
      <c r="D32" s="2" t="s">
        <v>67</v>
      </c>
      <c r="E32" s="2" t="s">
        <v>34</v>
      </c>
      <c r="F32" s="2" t="s">
        <v>35</v>
      </c>
      <c r="G32" s="2">
        <v>19.989999999999998</v>
      </c>
      <c r="H32" s="3">
        <v>37885</v>
      </c>
      <c r="I32" s="2">
        <v>21</v>
      </c>
      <c r="J32" s="2" t="str">
        <f t="shared" si="0"/>
        <v>0201</v>
      </c>
      <c r="K32" s="2" t="s">
        <v>17</v>
      </c>
      <c r="L32" s="2" t="s">
        <v>36</v>
      </c>
    </row>
    <row r="33" spans="1:12" ht="29" x14ac:dyDescent="0.35">
      <c r="A33" s="2"/>
      <c r="B33" s="2" t="str">
        <f>"9780735367401"</f>
        <v>9780735367401</v>
      </c>
      <c r="C33" s="2" t="s">
        <v>69</v>
      </c>
      <c r="D33" s="2" t="s">
        <v>67</v>
      </c>
      <c r="E33" s="2" t="s">
        <v>14</v>
      </c>
      <c r="F33" s="2" t="s">
        <v>15</v>
      </c>
      <c r="G33" s="2">
        <v>6.99</v>
      </c>
      <c r="H33" s="3">
        <v>37489</v>
      </c>
      <c r="I33" s="2">
        <v>21</v>
      </c>
      <c r="J33" s="2" t="str">
        <f t="shared" si="0"/>
        <v>0201</v>
      </c>
      <c r="K33" s="2" t="s">
        <v>17</v>
      </c>
      <c r="L33" s="2" t="s">
        <v>18</v>
      </c>
    </row>
    <row r="34" spans="1:12" ht="29" x14ac:dyDescent="0.35">
      <c r="A34" s="2"/>
      <c r="B34" s="2" t="str">
        <f>"9780735367418"</f>
        <v>9780735367418</v>
      </c>
      <c r="C34" s="2" t="s">
        <v>70</v>
      </c>
      <c r="D34" s="2" t="s">
        <v>67</v>
      </c>
      <c r="E34" s="2" t="s">
        <v>14</v>
      </c>
      <c r="F34" s="2" t="s">
        <v>15</v>
      </c>
      <c r="G34" s="2">
        <v>24.99</v>
      </c>
      <c r="H34" s="3">
        <v>37489</v>
      </c>
      <c r="I34" s="2">
        <v>21</v>
      </c>
      <c r="J34" s="2" t="str">
        <f t="shared" ref="J34:J65" si="1">"0201"</f>
        <v>0201</v>
      </c>
      <c r="K34" s="2" t="s">
        <v>17</v>
      </c>
      <c r="L34" s="2" t="s">
        <v>18</v>
      </c>
    </row>
    <row r="35" spans="1:12" ht="29" x14ac:dyDescent="0.35">
      <c r="A35" s="2"/>
      <c r="B35" s="2" t="str">
        <f>"9780735367388"</f>
        <v>9780735367388</v>
      </c>
      <c r="C35" s="2" t="s">
        <v>71</v>
      </c>
      <c r="D35" s="2" t="s">
        <v>67</v>
      </c>
      <c r="E35" s="2" t="s">
        <v>14</v>
      </c>
      <c r="F35" s="2" t="s">
        <v>40</v>
      </c>
      <c r="G35" s="2">
        <v>8.99</v>
      </c>
      <c r="H35" s="3">
        <v>37673</v>
      </c>
      <c r="I35" s="2">
        <v>21</v>
      </c>
      <c r="J35" s="2" t="str">
        <f t="shared" si="1"/>
        <v>0201</v>
      </c>
      <c r="K35" s="2" t="s">
        <v>17</v>
      </c>
      <c r="L35" s="2" t="s">
        <v>18</v>
      </c>
    </row>
    <row r="36" spans="1:12" ht="29" x14ac:dyDescent="0.35">
      <c r="A36" s="2"/>
      <c r="B36" s="2" t="str">
        <f>"9780735367395"</f>
        <v>9780735367395</v>
      </c>
      <c r="C36" s="2" t="s">
        <v>72</v>
      </c>
      <c r="D36" s="2" t="s">
        <v>67</v>
      </c>
      <c r="E36" s="2" t="s">
        <v>14</v>
      </c>
      <c r="F36" s="2" t="s">
        <v>40</v>
      </c>
      <c r="G36" s="2">
        <v>8.99</v>
      </c>
      <c r="H36" s="3">
        <v>37673</v>
      </c>
      <c r="I36" s="2">
        <v>21</v>
      </c>
      <c r="J36" s="2" t="str">
        <f t="shared" si="1"/>
        <v>0201</v>
      </c>
      <c r="K36" s="2" t="s">
        <v>17</v>
      </c>
      <c r="L36" s="2" t="s">
        <v>18</v>
      </c>
    </row>
    <row r="37" spans="1:12" ht="14.5" x14ac:dyDescent="0.35">
      <c r="A37" s="2"/>
      <c r="B37" s="2" t="str">
        <f>"9780735366831"</f>
        <v>9780735366831</v>
      </c>
      <c r="C37" s="2" t="s">
        <v>73</v>
      </c>
      <c r="D37" s="2" t="s">
        <v>74</v>
      </c>
      <c r="E37" s="2" t="s">
        <v>34</v>
      </c>
      <c r="F37" s="2" t="s">
        <v>35</v>
      </c>
      <c r="G37" s="2">
        <v>24.99</v>
      </c>
      <c r="H37" s="3">
        <v>40988</v>
      </c>
      <c r="I37" s="2">
        <v>22</v>
      </c>
      <c r="J37" s="2" t="str">
        <f t="shared" si="1"/>
        <v>0201</v>
      </c>
      <c r="K37" s="2" t="s">
        <v>17</v>
      </c>
      <c r="L37" s="2" t="s">
        <v>36</v>
      </c>
    </row>
    <row r="38" spans="1:12" ht="14.5" x14ac:dyDescent="0.35">
      <c r="A38" s="2"/>
      <c r="B38" s="2" t="str">
        <f>"9780735367210"</f>
        <v>9780735367210</v>
      </c>
      <c r="C38" s="2" t="s">
        <v>75</v>
      </c>
      <c r="D38" s="2" t="s">
        <v>74</v>
      </c>
      <c r="E38" s="2" t="s">
        <v>34</v>
      </c>
      <c r="F38" s="2" t="s">
        <v>35</v>
      </c>
      <c r="G38" s="2">
        <v>9.99</v>
      </c>
      <c r="H38" s="3">
        <v>37885</v>
      </c>
      <c r="I38" s="2">
        <v>22</v>
      </c>
      <c r="J38" s="2" t="str">
        <f t="shared" si="1"/>
        <v>0201</v>
      </c>
      <c r="K38" s="2" t="s">
        <v>17</v>
      </c>
      <c r="L38" s="2" t="s">
        <v>36</v>
      </c>
    </row>
    <row r="39" spans="1:12" ht="29" x14ac:dyDescent="0.35">
      <c r="A39" s="2"/>
      <c r="B39" s="2" t="str">
        <f>"9780735368064"</f>
        <v>9780735368064</v>
      </c>
      <c r="C39" s="2" t="s">
        <v>76</v>
      </c>
      <c r="D39" s="2" t="s">
        <v>59</v>
      </c>
      <c r="E39" s="2" t="s">
        <v>14</v>
      </c>
      <c r="F39" s="2" t="s">
        <v>40</v>
      </c>
      <c r="G39" s="2">
        <v>28.99</v>
      </c>
      <c r="H39" s="2" t="s">
        <v>77</v>
      </c>
      <c r="I39" s="2">
        <v>23</v>
      </c>
      <c r="J39" s="2" t="str">
        <f t="shared" si="1"/>
        <v>0201</v>
      </c>
      <c r="K39" s="2" t="s">
        <v>17</v>
      </c>
      <c r="L39" s="2" t="s">
        <v>18</v>
      </c>
    </row>
    <row r="40" spans="1:12" ht="29" x14ac:dyDescent="0.35">
      <c r="A40" s="2"/>
      <c r="B40" s="2" t="str">
        <f>"9780735367241"</f>
        <v>9780735367241</v>
      </c>
      <c r="C40" s="2" t="s">
        <v>78</v>
      </c>
      <c r="D40" s="2" t="s">
        <v>59</v>
      </c>
      <c r="E40" s="2" t="s">
        <v>34</v>
      </c>
      <c r="F40" s="2" t="s">
        <v>35</v>
      </c>
      <c r="G40" s="2">
        <v>9.99</v>
      </c>
      <c r="H40" s="3">
        <v>37885</v>
      </c>
      <c r="I40" s="2">
        <v>23</v>
      </c>
      <c r="J40" s="2" t="str">
        <f t="shared" si="1"/>
        <v>0201</v>
      </c>
      <c r="K40" s="2" t="s">
        <v>17</v>
      </c>
      <c r="L40" s="2" t="s">
        <v>36</v>
      </c>
    </row>
    <row r="41" spans="1:12" ht="29" x14ac:dyDescent="0.35">
      <c r="A41" s="2"/>
      <c r="B41" s="2" t="str">
        <f>"9780735367234"</f>
        <v>9780735367234</v>
      </c>
      <c r="C41" s="2" t="s">
        <v>79</v>
      </c>
      <c r="D41" s="2" t="s">
        <v>59</v>
      </c>
      <c r="E41" s="2" t="s">
        <v>34</v>
      </c>
      <c r="F41" s="2" t="s">
        <v>35</v>
      </c>
      <c r="G41" s="2">
        <v>9.99</v>
      </c>
      <c r="H41" s="3">
        <v>37885</v>
      </c>
      <c r="I41" s="2">
        <v>23</v>
      </c>
      <c r="J41" s="2" t="str">
        <f t="shared" si="1"/>
        <v>0201</v>
      </c>
      <c r="K41" s="2" t="s">
        <v>17</v>
      </c>
      <c r="L41" s="2" t="s">
        <v>36</v>
      </c>
    </row>
    <row r="42" spans="1:12" ht="29" x14ac:dyDescent="0.35">
      <c r="A42" s="2"/>
      <c r="B42" s="2" t="str">
        <f>"9780735366930"</f>
        <v>9780735366930</v>
      </c>
      <c r="C42" s="2" t="s">
        <v>80</v>
      </c>
      <c r="D42" s="2" t="s">
        <v>81</v>
      </c>
      <c r="E42" s="2" t="s">
        <v>34</v>
      </c>
      <c r="F42" s="2" t="s">
        <v>35</v>
      </c>
      <c r="G42" s="2">
        <v>35.99</v>
      </c>
      <c r="H42" s="3">
        <v>37885</v>
      </c>
      <c r="I42" s="2">
        <v>24</v>
      </c>
      <c r="J42" s="2" t="str">
        <f t="shared" si="1"/>
        <v>0201</v>
      </c>
      <c r="K42" s="2" t="s">
        <v>17</v>
      </c>
      <c r="L42" s="2" t="s">
        <v>36</v>
      </c>
    </row>
    <row r="43" spans="1:12" ht="29" x14ac:dyDescent="0.35">
      <c r="A43" s="2"/>
      <c r="B43" s="2" t="str">
        <f>"9780735366923"</f>
        <v>9780735366923</v>
      </c>
      <c r="C43" s="2" t="s">
        <v>82</v>
      </c>
      <c r="D43" s="2" t="s">
        <v>81</v>
      </c>
      <c r="E43" s="2" t="s">
        <v>34</v>
      </c>
      <c r="F43" s="2" t="s">
        <v>35</v>
      </c>
      <c r="G43" s="2">
        <v>21.99</v>
      </c>
      <c r="H43" s="2" t="s">
        <v>83</v>
      </c>
      <c r="I43" s="2">
        <v>24</v>
      </c>
      <c r="J43" s="2" t="str">
        <f t="shared" si="1"/>
        <v>0201</v>
      </c>
      <c r="K43" s="2" t="s">
        <v>17</v>
      </c>
      <c r="L43" s="2" t="s">
        <v>36</v>
      </c>
    </row>
    <row r="44" spans="1:12" ht="29" x14ac:dyDescent="0.35">
      <c r="A44" s="2"/>
      <c r="B44" s="2" t="str">
        <f>"9780735366909"</f>
        <v>9780735366909</v>
      </c>
      <c r="C44" s="2" t="s">
        <v>84</v>
      </c>
      <c r="D44" s="2" t="s">
        <v>81</v>
      </c>
      <c r="E44" s="2" t="s">
        <v>34</v>
      </c>
      <c r="F44" s="2" t="s">
        <v>35</v>
      </c>
      <c r="G44" s="2">
        <v>21.99</v>
      </c>
      <c r="H44" s="2" t="s">
        <v>83</v>
      </c>
      <c r="I44" s="2">
        <v>24</v>
      </c>
      <c r="J44" s="2" t="str">
        <f t="shared" si="1"/>
        <v>0201</v>
      </c>
      <c r="K44" s="2" t="s">
        <v>17</v>
      </c>
      <c r="L44" s="2" t="s">
        <v>36</v>
      </c>
    </row>
    <row r="45" spans="1:12" ht="29" x14ac:dyDescent="0.35">
      <c r="A45" s="2"/>
      <c r="B45" s="2" t="str">
        <f>"9780735367180"</f>
        <v>9780735367180</v>
      </c>
      <c r="C45" s="2" t="s">
        <v>85</v>
      </c>
      <c r="D45" s="2" t="s">
        <v>81</v>
      </c>
      <c r="E45" s="2" t="s">
        <v>34</v>
      </c>
      <c r="F45" s="2" t="s">
        <v>35</v>
      </c>
      <c r="G45" s="2">
        <v>9.99</v>
      </c>
      <c r="H45" s="3">
        <v>37885</v>
      </c>
      <c r="I45" s="2">
        <v>25</v>
      </c>
      <c r="J45" s="2" t="str">
        <f t="shared" si="1"/>
        <v>0201</v>
      </c>
      <c r="K45" s="2" t="s">
        <v>17</v>
      </c>
      <c r="L45" s="2" t="s">
        <v>36</v>
      </c>
    </row>
    <row r="46" spans="1:12" ht="29" x14ac:dyDescent="0.35">
      <c r="A46" s="2"/>
      <c r="B46" s="2" t="str">
        <f>"9780735367197"</f>
        <v>9780735367197</v>
      </c>
      <c r="C46" s="2" t="s">
        <v>86</v>
      </c>
      <c r="D46" s="2" t="s">
        <v>81</v>
      </c>
      <c r="E46" s="2" t="s">
        <v>34</v>
      </c>
      <c r="F46" s="2" t="s">
        <v>35</v>
      </c>
      <c r="G46" s="2">
        <v>9.99</v>
      </c>
      <c r="H46" s="3">
        <v>37885</v>
      </c>
      <c r="I46" s="2">
        <v>25</v>
      </c>
      <c r="J46" s="2" t="str">
        <f t="shared" si="1"/>
        <v>0201</v>
      </c>
      <c r="K46" s="2" t="s">
        <v>17</v>
      </c>
      <c r="L46" s="2" t="s">
        <v>36</v>
      </c>
    </row>
    <row r="47" spans="1:12" ht="29" x14ac:dyDescent="0.35">
      <c r="A47" s="2"/>
      <c r="B47" s="2" t="str">
        <f>"9780735367203"</f>
        <v>9780735367203</v>
      </c>
      <c r="C47" s="2" t="s">
        <v>87</v>
      </c>
      <c r="D47" s="2" t="s">
        <v>81</v>
      </c>
      <c r="E47" s="2" t="s">
        <v>34</v>
      </c>
      <c r="F47" s="2" t="s">
        <v>35</v>
      </c>
      <c r="G47" s="2">
        <v>9.99</v>
      </c>
      <c r="H47" s="3">
        <v>37885</v>
      </c>
      <c r="I47" s="2">
        <v>25</v>
      </c>
      <c r="J47" s="2" t="str">
        <f t="shared" si="1"/>
        <v>0201</v>
      </c>
      <c r="K47" s="2" t="s">
        <v>17</v>
      </c>
      <c r="L47" s="2" t="s">
        <v>36</v>
      </c>
    </row>
    <row r="48" spans="1:12" ht="14.5" x14ac:dyDescent="0.35">
      <c r="A48" s="2"/>
      <c r="B48" s="2" t="str">
        <f>"9780735366794"</f>
        <v>9780735366794</v>
      </c>
      <c r="C48" s="2" t="s">
        <v>88</v>
      </c>
      <c r="D48" s="2" t="s">
        <v>81</v>
      </c>
      <c r="E48" s="2" t="s">
        <v>14</v>
      </c>
      <c r="F48" s="2" t="s">
        <v>52</v>
      </c>
      <c r="G48" s="2">
        <v>28.99</v>
      </c>
      <c r="H48" s="2" t="s">
        <v>16</v>
      </c>
      <c r="I48" s="2">
        <v>27</v>
      </c>
      <c r="J48" s="2" t="str">
        <f t="shared" si="1"/>
        <v>0201</v>
      </c>
      <c r="K48" s="2" t="s">
        <v>17</v>
      </c>
      <c r="L48" s="2" t="s">
        <v>18</v>
      </c>
    </row>
    <row r="49" spans="1:12" ht="14.5" x14ac:dyDescent="0.35">
      <c r="A49" s="2"/>
      <c r="B49" s="2" t="str">
        <f>"9780735367357"</f>
        <v>9780735367357</v>
      </c>
      <c r="C49" s="2" t="s">
        <v>89</v>
      </c>
      <c r="D49" s="2" t="s">
        <v>81</v>
      </c>
      <c r="E49" s="2" t="s">
        <v>14</v>
      </c>
      <c r="F49" s="2" t="s">
        <v>40</v>
      </c>
      <c r="G49" s="2">
        <v>28.99</v>
      </c>
      <c r="H49" s="2" t="s">
        <v>77</v>
      </c>
      <c r="I49" s="2">
        <v>27</v>
      </c>
      <c r="J49" s="2" t="str">
        <f t="shared" si="1"/>
        <v>0201</v>
      </c>
      <c r="K49" s="2" t="s">
        <v>17</v>
      </c>
      <c r="L49" s="2" t="s">
        <v>18</v>
      </c>
    </row>
    <row r="50" spans="1:12" ht="14.5" x14ac:dyDescent="0.35">
      <c r="A50" s="2"/>
      <c r="B50" s="2" t="str">
        <f>"9780735366848"</f>
        <v>9780735366848</v>
      </c>
      <c r="C50" s="2" t="s">
        <v>90</v>
      </c>
      <c r="D50" s="2" t="s">
        <v>81</v>
      </c>
      <c r="E50" s="2" t="s">
        <v>14</v>
      </c>
      <c r="F50" s="2" t="s">
        <v>91</v>
      </c>
      <c r="G50" s="2">
        <v>27.99</v>
      </c>
      <c r="H50" s="2" t="s">
        <v>92</v>
      </c>
      <c r="I50" s="2">
        <v>27</v>
      </c>
      <c r="J50" s="2" t="str">
        <f t="shared" si="1"/>
        <v>0201</v>
      </c>
      <c r="K50" s="2" t="s">
        <v>17</v>
      </c>
      <c r="L50" s="2" t="s">
        <v>18</v>
      </c>
    </row>
    <row r="51" spans="1:12" ht="29" x14ac:dyDescent="0.35">
      <c r="A51" s="2"/>
      <c r="B51" s="2" t="str">
        <f>"9780735367456"</f>
        <v>9780735367456</v>
      </c>
      <c r="C51" s="2" t="s">
        <v>93</v>
      </c>
      <c r="D51" s="2" t="s">
        <v>94</v>
      </c>
      <c r="E51" s="2" t="s">
        <v>14</v>
      </c>
      <c r="F51" s="2" t="s">
        <v>27</v>
      </c>
      <c r="G51" s="2">
        <v>35.99</v>
      </c>
      <c r="H51" s="2" t="s">
        <v>95</v>
      </c>
      <c r="I51" s="2">
        <v>28</v>
      </c>
      <c r="J51" s="2" t="str">
        <f t="shared" si="1"/>
        <v>0201</v>
      </c>
      <c r="K51" s="2" t="s">
        <v>17</v>
      </c>
      <c r="L51" s="2" t="s">
        <v>18</v>
      </c>
    </row>
    <row r="52" spans="1:12" ht="29" x14ac:dyDescent="0.35">
      <c r="A52" s="2"/>
      <c r="B52" s="2" t="str">
        <f>"9780735367449"</f>
        <v>9780735367449</v>
      </c>
      <c r="C52" s="2" t="s">
        <v>96</v>
      </c>
      <c r="D52" s="2" t="s">
        <v>94</v>
      </c>
      <c r="E52" s="2" t="s">
        <v>14</v>
      </c>
      <c r="F52" s="2" t="s">
        <v>27</v>
      </c>
      <c r="G52" s="2">
        <v>35.99</v>
      </c>
      <c r="H52" s="2" t="s">
        <v>95</v>
      </c>
      <c r="I52" s="2">
        <v>28</v>
      </c>
      <c r="J52" s="2" t="str">
        <f t="shared" si="1"/>
        <v>0201</v>
      </c>
      <c r="K52" s="2" t="s">
        <v>17</v>
      </c>
      <c r="L52" s="2" t="s">
        <v>18</v>
      </c>
    </row>
    <row r="53" spans="1:12" ht="29" x14ac:dyDescent="0.35">
      <c r="A53" s="2"/>
      <c r="B53" s="2" t="str">
        <f>"9780735367425"</f>
        <v>9780735367425</v>
      </c>
      <c r="C53" s="2" t="s">
        <v>97</v>
      </c>
      <c r="D53" s="2" t="s">
        <v>94</v>
      </c>
      <c r="E53" s="2" t="s">
        <v>34</v>
      </c>
      <c r="F53" s="2" t="s">
        <v>35</v>
      </c>
      <c r="G53" s="2">
        <v>9.99</v>
      </c>
      <c r="H53" s="3">
        <v>37885</v>
      </c>
      <c r="I53" s="2">
        <v>29</v>
      </c>
      <c r="J53" s="2" t="str">
        <f t="shared" si="1"/>
        <v>0201</v>
      </c>
      <c r="K53" s="2" t="s">
        <v>17</v>
      </c>
      <c r="L53" s="2" t="s">
        <v>36</v>
      </c>
    </row>
    <row r="54" spans="1:12" ht="29" x14ac:dyDescent="0.35">
      <c r="A54" s="2"/>
      <c r="B54" s="2" t="str">
        <f>"9780735367432"</f>
        <v>9780735367432</v>
      </c>
      <c r="C54" s="2" t="s">
        <v>98</v>
      </c>
      <c r="D54" s="2" t="s">
        <v>94</v>
      </c>
      <c r="E54" s="2" t="s">
        <v>34</v>
      </c>
      <c r="F54" s="2" t="s">
        <v>35</v>
      </c>
      <c r="G54" s="2">
        <v>9.99</v>
      </c>
      <c r="H54" s="3">
        <v>37885</v>
      </c>
      <c r="I54" s="2">
        <v>29</v>
      </c>
      <c r="J54" s="2" t="str">
        <f t="shared" si="1"/>
        <v>0201</v>
      </c>
      <c r="K54" s="2" t="s">
        <v>17</v>
      </c>
      <c r="L54" s="2" t="s">
        <v>36</v>
      </c>
    </row>
    <row r="55" spans="1:12" ht="29" x14ac:dyDescent="0.35">
      <c r="A55" s="2"/>
      <c r="B55" s="2" t="str">
        <f>"9780735367500"</f>
        <v>9780735367500</v>
      </c>
      <c r="C55" s="2" t="s">
        <v>99</v>
      </c>
      <c r="D55" s="2" t="s">
        <v>94</v>
      </c>
      <c r="E55" s="2" t="s">
        <v>34</v>
      </c>
      <c r="F55" s="2" t="s">
        <v>35</v>
      </c>
      <c r="G55" s="2">
        <v>25.99</v>
      </c>
      <c r="H55" s="2" t="s">
        <v>100</v>
      </c>
      <c r="I55" s="2">
        <v>31</v>
      </c>
      <c r="J55" s="2" t="str">
        <f t="shared" si="1"/>
        <v>0201</v>
      </c>
      <c r="K55" s="2" t="s">
        <v>17</v>
      </c>
      <c r="L55" s="2" t="s">
        <v>36</v>
      </c>
    </row>
    <row r="56" spans="1:12" ht="29" x14ac:dyDescent="0.35">
      <c r="A56" s="2"/>
      <c r="B56" s="2" t="str">
        <f>"9780735367548"</f>
        <v>9780735367548</v>
      </c>
      <c r="C56" s="2" t="s">
        <v>101</v>
      </c>
      <c r="D56" s="2" t="s">
        <v>94</v>
      </c>
      <c r="E56" s="2" t="s">
        <v>34</v>
      </c>
      <c r="F56" s="2" t="s">
        <v>35</v>
      </c>
      <c r="G56" s="2">
        <v>22.99</v>
      </c>
      <c r="H56" s="2" t="s">
        <v>29</v>
      </c>
      <c r="I56" s="2">
        <v>31</v>
      </c>
      <c r="J56" s="2" t="str">
        <f t="shared" si="1"/>
        <v>0201</v>
      </c>
      <c r="K56" s="2" t="s">
        <v>17</v>
      </c>
      <c r="L56" s="2" t="s">
        <v>36</v>
      </c>
    </row>
    <row r="57" spans="1:12" ht="14.5" x14ac:dyDescent="0.35">
      <c r="A57" s="2"/>
      <c r="B57" s="2" t="str">
        <f>"9780735367463"</f>
        <v>9780735367463</v>
      </c>
      <c r="C57" s="2" t="s">
        <v>102</v>
      </c>
      <c r="D57" s="2" t="s">
        <v>94</v>
      </c>
      <c r="E57" s="2" t="s">
        <v>14</v>
      </c>
      <c r="F57" s="2" t="s">
        <v>91</v>
      </c>
      <c r="G57" s="2">
        <v>27.99</v>
      </c>
      <c r="H57" s="2" t="s">
        <v>92</v>
      </c>
      <c r="I57" s="2">
        <v>31</v>
      </c>
      <c r="J57" s="2" t="str">
        <f t="shared" si="1"/>
        <v>0201</v>
      </c>
      <c r="K57" s="2" t="s">
        <v>17</v>
      </c>
      <c r="L57" s="2" t="s">
        <v>18</v>
      </c>
    </row>
    <row r="58" spans="1:12" ht="14.5" x14ac:dyDescent="0.35">
      <c r="A58" s="2"/>
      <c r="B58" s="2" t="str">
        <f>"9780735367173"</f>
        <v>9780735367173</v>
      </c>
      <c r="C58" s="2" t="s">
        <v>103</v>
      </c>
      <c r="D58" s="2" t="s">
        <v>104</v>
      </c>
      <c r="E58" s="2" t="s">
        <v>34</v>
      </c>
      <c r="F58" s="2" t="s">
        <v>35</v>
      </c>
      <c r="G58" s="2">
        <v>9.99</v>
      </c>
      <c r="H58" s="3">
        <v>37885</v>
      </c>
      <c r="I58" s="2">
        <v>32</v>
      </c>
      <c r="J58" s="2" t="str">
        <f t="shared" si="1"/>
        <v>0201</v>
      </c>
      <c r="K58" s="2" t="s">
        <v>17</v>
      </c>
      <c r="L58" s="2" t="s">
        <v>36</v>
      </c>
    </row>
    <row r="59" spans="1:12" ht="14.5" x14ac:dyDescent="0.35">
      <c r="A59" s="2"/>
      <c r="B59" s="2" t="str">
        <f>"9780735367166"</f>
        <v>9780735367166</v>
      </c>
      <c r="C59" s="2" t="s">
        <v>105</v>
      </c>
      <c r="D59" s="2" t="s">
        <v>106</v>
      </c>
      <c r="E59" s="2" t="s">
        <v>34</v>
      </c>
      <c r="F59" s="2" t="s">
        <v>35</v>
      </c>
      <c r="G59" s="2">
        <v>9.99</v>
      </c>
      <c r="H59" s="3">
        <v>37885</v>
      </c>
      <c r="I59" s="2">
        <v>32</v>
      </c>
      <c r="J59" s="2" t="str">
        <f t="shared" si="1"/>
        <v>0201</v>
      </c>
      <c r="K59" s="2" t="s">
        <v>17</v>
      </c>
      <c r="L59" s="2" t="s">
        <v>36</v>
      </c>
    </row>
    <row r="60" spans="1:12" ht="29" x14ac:dyDescent="0.35">
      <c r="A60" s="2"/>
      <c r="B60" s="2" t="str">
        <f>"9780735366770"</f>
        <v>9780735366770</v>
      </c>
      <c r="C60" s="2" t="s">
        <v>107</v>
      </c>
      <c r="D60" s="2" t="s">
        <v>108</v>
      </c>
      <c r="E60" s="2" t="s">
        <v>34</v>
      </c>
      <c r="F60" s="2" t="s">
        <v>35</v>
      </c>
      <c r="G60" s="2">
        <v>28.99</v>
      </c>
      <c r="H60" s="3">
        <v>37885</v>
      </c>
      <c r="I60" s="2">
        <v>33</v>
      </c>
      <c r="J60" s="2" t="str">
        <f t="shared" si="1"/>
        <v>0201</v>
      </c>
      <c r="K60" s="2" t="s">
        <v>17</v>
      </c>
      <c r="L60" s="2" t="s">
        <v>36</v>
      </c>
    </row>
    <row r="61" spans="1:12" ht="29" x14ac:dyDescent="0.35">
      <c r="A61" s="2"/>
      <c r="B61" s="2" t="str">
        <f>"9780735367661"</f>
        <v>9780735367661</v>
      </c>
      <c r="C61" s="2" t="s">
        <v>109</v>
      </c>
      <c r="D61" s="2" t="s">
        <v>110</v>
      </c>
      <c r="E61" s="2" t="s">
        <v>14</v>
      </c>
      <c r="F61" s="2" t="s">
        <v>35</v>
      </c>
      <c r="G61" s="2">
        <v>35</v>
      </c>
      <c r="H61" s="2" t="s">
        <v>29</v>
      </c>
      <c r="I61" s="2">
        <v>35</v>
      </c>
      <c r="J61" s="2" t="str">
        <f t="shared" si="1"/>
        <v>0201</v>
      </c>
      <c r="K61" s="2" t="s">
        <v>17</v>
      </c>
      <c r="L61" s="2" t="s">
        <v>18</v>
      </c>
    </row>
    <row r="62" spans="1:12" ht="29" x14ac:dyDescent="0.35">
      <c r="A62" s="2"/>
      <c r="B62" s="2" t="str">
        <f>"9780735367623"</f>
        <v>9780735367623</v>
      </c>
      <c r="C62" s="2" t="s">
        <v>111</v>
      </c>
      <c r="D62" s="2" t="s">
        <v>110</v>
      </c>
      <c r="E62" s="2" t="s">
        <v>14</v>
      </c>
      <c r="F62" s="2" t="s">
        <v>20</v>
      </c>
      <c r="G62" s="2">
        <v>32</v>
      </c>
      <c r="H62" s="2" t="s">
        <v>112</v>
      </c>
      <c r="I62" s="2">
        <v>35</v>
      </c>
      <c r="J62" s="2" t="str">
        <f t="shared" si="1"/>
        <v>0201</v>
      </c>
      <c r="K62" s="2" t="s">
        <v>17</v>
      </c>
      <c r="L62" s="2" t="s">
        <v>18</v>
      </c>
    </row>
    <row r="63" spans="1:12" ht="29" x14ac:dyDescent="0.35">
      <c r="A63" s="2"/>
      <c r="B63" s="2" t="str">
        <f>"9780735367715"</f>
        <v>9780735367715</v>
      </c>
      <c r="C63" s="2" t="s">
        <v>113</v>
      </c>
      <c r="D63" s="2" t="s">
        <v>110</v>
      </c>
      <c r="E63" s="2" t="s">
        <v>14</v>
      </c>
      <c r="F63" s="2" t="s">
        <v>40</v>
      </c>
      <c r="G63" s="2">
        <v>145</v>
      </c>
      <c r="H63" s="3">
        <v>37976</v>
      </c>
      <c r="I63" s="2">
        <v>35</v>
      </c>
      <c r="J63" s="2" t="str">
        <f t="shared" si="1"/>
        <v>0201</v>
      </c>
      <c r="K63" s="2" t="s">
        <v>17</v>
      </c>
      <c r="L63" s="2" t="s">
        <v>18</v>
      </c>
    </row>
    <row r="64" spans="1:12" ht="43.5" x14ac:dyDescent="0.35">
      <c r="A64" s="2"/>
      <c r="B64" s="2" t="str">
        <f>"9780735367678"</f>
        <v>9780735367678</v>
      </c>
      <c r="C64" s="2" t="s">
        <v>114</v>
      </c>
      <c r="D64" s="2" t="s">
        <v>110</v>
      </c>
      <c r="E64" s="2" t="s">
        <v>14</v>
      </c>
      <c r="F64" s="2" t="s">
        <v>35</v>
      </c>
      <c r="G64" s="2">
        <v>35</v>
      </c>
      <c r="H64" s="2" t="s">
        <v>115</v>
      </c>
      <c r="I64" s="2">
        <v>37</v>
      </c>
      <c r="J64" s="2" t="str">
        <f t="shared" si="1"/>
        <v>0201</v>
      </c>
      <c r="K64" s="2" t="s">
        <v>116</v>
      </c>
      <c r="L64" s="2" t="s">
        <v>18</v>
      </c>
    </row>
    <row r="65" spans="1:12" ht="43.5" x14ac:dyDescent="0.35">
      <c r="A65" s="2"/>
      <c r="B65" s="2" t="str">
        <f>"9780735367647"</f>
        <v>9780735367647</v>
      </c>
      <c r="C65" s="2" t="s">
        <v>117</v>
      </c>
      <c r="D65" s="2" t="s">
        <v>110</v>
      </c>
      <c r="E65" s="2" t="s">
        <v>14</v>
      </c>
      <c r="F65" s="2" t="s">
        <v>20</v>
      </c>
      <c r="G65" s="2">
        <v>32</v>
      </c>
      <c r="H65" s="2" t="s">
        <v>112</v>
      </c>
      <c r="I65" s="2">
        <v>37</v>
      </c>
      <c r="J65" s="2" t="str">
        <f t="shared" si="1"/>
        <v>0201</v>
      </c>
      <c r="K65" s="2" t="s">
        <v>17</v>
      </c>
      <c r="L65" s="2" t="s">
        <v>18</v>
      </c>
    </row>
    <row r="66" spans="1:12" ht="43.5" x14ac:dyDescent="0.35">
      <c r="A66" s="2"/>
      <c r="B66" s="2" t="str">
        <f>"9780735367654"</f>
        <v>9780735367654</v>
      </c>
      <c r="C66" s="2" t="s">
        <v>118</v>
      </c>
      <c r="D66" s="2" t="s">
        <v>110</v>
      </c>
      <c r="E66" s="2" t="s">
        <v>14</v>
      </c>
      <c r="F66" s="2" t="s">
        <v>35</v>
      </c>
      <c r="G66" s="2">
        <v>35</v>
      </c>
      <c r="H66" s="2" t="s">
        <v>29</v>
      </c>
      <c r="I66" s="2">
        <v>37</v>
      </c>
      <c r="J66" s="2" t="str">
        <f t="shared" ref="J66:J97" si="2">"0201"</f>
        <v>0201</v>
      </c>
      <c r="K66" s="2" t="s">
        <v>17</v>
      </c>
      <c r="L66" s="2" t="s">
        <v>18</v>
      </c>
    </row>
    <row r="67" spans="1:12" ht="29" x14ac:dyDescent="0.35">
      <c r="A67" s="2"/>
      <c r="B67" s="2" t="str">
        <f>"9780735366886"</f>
        <v>9780735366886</v>
      </c>
      <c r="C67" s="2" t="s">
        <v>119</v>
      </c>
      <c r="D67" s="2" t="s">
        <v>59</v>
      </c>
      <c r="E67" s="2" t="s">
        <v>14</v>
      </c>
      <c r="F67" s="2" t="s">
        <v>40</v>
      </c>
      <c r="G67" s="2">
        <v>8.99</v>
      </c>
      <c r="H67" s="3">
        <v>37673</v>
      </c>
      <c r="I67" s="2">
        <v>38</v>
      </c>
      <c r="J67" s="2" t="str">
        <f t="shared" si="2"/>
        <v>0201</v>
      </c>
      <c r="K67" s="2" t="s">
        <v>17</v>
      </c>
      <c r="L67" s="2" t="s">
        <v>18</v>
      </c>
    </row>
    <row r="68" spans="1:12" ht="29" x14ac:dyDescent="0.35">
      <c r="A68" s="2"/>
      <c r="B68" s="2" t="str">
        <f>"9780735367555"</f>
        <v>9780735367555</v>
      </c>
      <c r="C68" s="2" t="s">
        <v>120</v>
      </c>
      <c r="D68" s="2" t="s">
        <v>121</v>
      </c>
      <c r="E68" s="2" t="s">
        <v>34</v>
      </c>
      <c r="F68" s="2" t="s">
        <v>35</v>
      </c>
      <c r="G68" s="2">
        <v>19.989999999999998</v>
      </c>
      <c r="H68" s="3">
        <v>37885</v>
      </c>
      <c r="I68" s="2">
        <v>38</v>
      </c>
      <c r="J68" s="2" t="str">
        <f t="shared" si="2"/>
        <v>0201</v>
      </c>
      <c r="K68" s="2" t="s">
        <v>17</v>
      </c>
      <c r="L68" s="2" t="s">
        <v>36</v>
      </c>
    </row>
    <row r="69" spans="1:12" ht="43.5" x14ac:dyDescent="0.35">
      <c r="A69" s="2"/>
      <c r="B69" s="2" t="str">
        <f>"9780735367517"</f>
        <v>9780735367517</v>
      </c>
      <c r="C69" s="2" t="s">
        <v>122</v>
      </c>
      <c r="D69" s="2" t="s">
        <v>121</v>
      </c>
      <c r="E69" s="2" t="s">
        <v>34</v>
      </c>
      <c r="F69" s="2" t="s">
        <v>35</v>
      </c>
      <c r="G69" s="2">
        <v>24.99</v>
      </c>
      <c r="H69" s="3">
        <v>37885</v>
      </c>
      <c r="I69" s="2">
        <v>38</v>
      </c>
      <c r="J69" s="2" t="str">
        <f t="shared" si="2"/>
        <v>0201</v>
      </c>
      <c r="K69" s="2" t="s">
        <v>17</v>
      </c>
      <c r="L69" s="2" t="s">
        <v>36</v>
      </c>
    </row>
    <row r="70" spans="1:12" ht="29" x14ac:dyDescent="0.35">
      <c r="A70" s="2"/>
      <c r="B70" s="2" t="str">
        <f>"9780735368088"</f>
        <v>9780735368088</v>
      </c>
      <c r="C70" s="2" t="s">
        <v>123</v>
      </c>
      <c r="D70" s="2" t="s">
        <v>121</v>
      </c>
      <c r="E70" s="2" t="s">
        <v>34</v>
      </c>
      <c r="F70" s="2" t="s">
        <v>35</v>
      </c>
      <c r="G70" s="2">
        <v>24.99</v>
      </c>
      <c r="H70" s="3">
        <v>37885</v>
      </c>
      <c r="I70" s="2">
        <v>38</v>
      </c>
      <c r="J70" s="2" t="str">
        <f t="shared" si="2"/>
        <v>0201</v>
      </c>
      <c r="K70" s="2" t="s">
        <v>17</v>
      </c>
      <c r="L70" s="2" t="s">
        <v>36</v>
      </c>
    </row>
    <row r="71" spans="1:12" ht="14.5" x14ac:dyDescent="0.35">
      <c r="A71" s="2"/>
      <c r="B71" s="2" t="str">
        <f>"9780735368606"</f>
        <v>9780735368606</v>
      </c>
      <c r="C71" s="2" t="s">
        <v>124</v>
      </c>
      <c r="D71" s="2" t="s">
        <v>59</v>
      </c>
      <c r="E71" s="2" t="s">
        <v>34</v>
      </c>
      <c r="F71" s="2" t="s">
        <v>35</v>
      </c>
      <c r="G71" s="2">
        <v>28.99</v>
      </c>
      <c r="H71" s="3">
        <v>37885</v>
      </c>
      <c r="I71" s="2">
        <v>39</v>
      </c>
      <c r="J71" s="2" t="str">
        <f t="shared" si="2"/>
        <v>0201</v>
      </c>
      <c r="K71" s="2" t="s">
        <v>17</v>
      </c>
      <c r="L71" s="2" t="s">
        <v>36</v>
      </c>
    </row>
    <row r="72" spans="1:12" ht="14.5" x14ac:dyDescent="0.35">
      <c r="A72" s="2"/>
      <c r="B72" s="2" t="str">
        <f>"9780735367579"</f>
        <v>9780735367579</v>
      </c>
      <c r="C72" s="2" t="s">
        <v>125</v>
      </c>
      <c r="D72" s="2" t="s">
        <v>126</v>
      </c>
      <c r="E72" s="2" t="s">
        <v>34</v>
      </c>
      <c r="F72" s="2" t="s">
        <v>35</v>
      </c>
      <c r="G72" s="2">
        <v>21.99</v>
      </c>
      <c r="H72" s="2" t="s">
        <v>83</v>
      </c>
      <c r="I72" s="2">
        <v>40</v>
      </c>
      <c r="J72" s="2" t="str">
        <f t="shared" si="2"/>
        <v>0201</v>
      </c>
      <c r="K72" s="2" t="s">
        <v>17</v>
      </c>
      <c r="L72" s="2" t="s">
        <v>36</v>
      </c>
    </row>
    <row r="73" spans="1:12" ht="29" x14ac:dyDescent="0.35">
      <c r="A73" s="2"/>
      <c r="B73" s="2" t="str">
        <f>"9780735367531"</f>
        <v>9780735367531</v>
      </c>
      <c r="C73" s="2" t="s">
        <v>127</v>
      </c>
      <c r="D73" s="2" t="s">
        <v>128</v>
      </c>
      <c r="E73" s="2" t="s">
        <v>34</v>
      </c>
      <c r="F73" s="2" t="s">
        <v>35</v>
      </c>
      <c r="G73" s="2">
        <v>22.99</v>
      </c>
      <c r="H73" s="3">
        <v>40988</v>
      </c>
      <c r="I73" s="2">
        <v>40</v>
      </c>
      <c r="J73" s="2" t="str">
        <f t="shared" si="2"/>
        <v>0201</v>
      </c>
      <c r="K73" s="2" t="s">
        <v>17</v>
      </c>
      <c r="L73" s="2" t="s">
        <v>36</v>
      </c>
    </row>
    <row r="74" spans="1:12" ht="14.5" x14ac:dyDescent="0.35">
      <c r="A74" s="2"/>
      <c r="B74" s="2" t="str">
        <f>"9780735366473"</f>
        <v>9780735366473</v>
      </c>
      <c r="C74" s="2" t="s">
        <v>129</v>
      </c>
      <c r="D74" s="2" t="s">
        <v>130</v>
      </c>
      <c r="E74" s="2" t="s">
        <v>34</v>
      </c>
      <c r="F74" s="2" t="s">
        <v>35</v>
      </c>
      <c r="G74" s="2">
        <v>19.989999999999998</v>
      </c>
      <c r="H74" s="3">
        <v>40988</v>
      </c>
      <c r="I74" s="2">
        <v>41</v>
      </c>
      <c r="J74" s="2" t="str">
        <f t="shared" si="2"/>
        <v>0201</v>
      </c>
      <c r="K74" s="2" t="s">
        <v>17</v>
      </c>
      <c r="L74" s="2" t="s">
        <v>36</v>
      </c>
    </row>
    <row r="75" spans="1:12" ht="14.5" x14ac:dyDescent="0.35">
      <c r="A75" s="2"/>
      <c r="B75" s="2" t="str">
        <f>"9780735366497"</f>
        <v>9780735366497</v>
      </c>
      <c r="C75" s="2" t="s">
        <v>131</v>
      </c>
      <c r="D75" s="2" t="s">
        <v>132</v>
      </c>
      <c r="E75" s="2" t="s">
        <v>34</v>
      </c>
      <c r="F75" s="2" t="s">
        <v>35</v>
      </c>
      <c r="G75" s="2">
        <v>19.989999999999998</v>
      </c>
      <c r="H75" s="3">
        <v>37002</v>
      </c>
      <c r="I75" s="2">
        <v>41</v>
      </c>
      <c r="J75" s="2" t="str">
        <f t="shared" si="2"/>
        <v>0201</v>
      </c>
      <c r="K75" s="2" t="s">
        <v>17</v>
      </c>
      <c r="L75" s="2" t="s">
        <v>36</v>
      </c>
    </row>
    <row r="76" spans="1:12" ht="14.5" x14ac:dyDescent="0.35">
      <c r="A76" s="2"/>
      <c r="B76" s="2" t="str">
        <f>"9780735366480"</f>
        <v>9780735366480</v>
      </c>
      <c r="C76" s="2" t="s">
        <v>133</v>
      </c>
      <c r="D76" s="2" t="s">
        <v>134</v>
      </c>
      <c r="E76" s="2" t="s">
        <v>34</v>
      </c>
      <c r="F76" s="2" t="s">
        <v>35</v>
      </c>
      <c r="G76" s="2">
        <v>19.989999999999998</v>
      </c>
      <c r="H76" s="3">
        <v>40988</v>
      </c>
      <c r="I76" s="2">
        <v>41</v>
      </c>
      <c r="J76" s="2" t="str">
        <f t="shared" si="2"/>
        <v>0201</v>
      </c>
      <c r="K76" s="2" t="s">
        <v>17</v>
      </c>
      <c r="L76" s="2" t="s">
        <v>36</v>
      </c>
    </row>
    <row r="77" spans="1:12" ht="14.5" x14ac:dyDescent="0.35">
      <c r="A77" s="2"/>
      <c r="B77" s="2" t="str">
        <f>"9780735367609"</f>
        <v>9780735367609</v>
      </c>
      <c r="C77" s="2" t="s">
        <v>135</v>
      </c>
      <c r="D77" s="2" t="s">
        <v>136</v>
      </c>
      <c r="E77" s="2" t="s">
        <v>34</v>
      </c>
      <c r="F77" s="2" t="s">
        <v>35</v>
      </c>
      <c r="G77" s="2">
        <v>19.989999999999998</v>
      </c>
      <c r="H77" s="3">
        <v>37885</v>
      </c>
      <c r="I77" s="2">
        <v>42</v>
      </c>
      <c r="J77" s="2" t="str">
        <f t="shared" si="2"/>
        <v>0201</v>
      </c>
      <c r="K77" s="2" t="s">
        <v>17</v>
      </c>
      <c r="L77" s="2" t="s">
        <v>36</v>
      </c>
    </row>
    <row r="78" spans="1:12" ht="14.5" x14ac:dyDescent="0.35">
      <c r="A78" s="2"/>
      <c r="B78" s="2" t="str">
        <f>"9780735366503"</f>
        <v>9780735366503</v>
      </c>
      <c r="C78" s="2" t="s">
        <v>137</v>
      </c>
      <c r="D78" s="2" t="s">
        <v>138</v>
      </c>
      <c r="E78" s="2" t="s">
        <v>34</v>
      </c>
      <c r="F78" s="2" t="s">
        <v>35</v>
      </c>
      <c r="G78" s="2">
        <v>19.989999999999998</v>
      </c>
      <c r="H78" s="3">
        <v>40988</v>
      </c>
      <c r="I78" s="2">
        <v>42</v>
      </c>
      <c r="J78" s="2" t="str">
        <f t="shared" si="2"/>
        <v>0201</v>
      </c>
      <c r="K78" s="2" t="s">
        <v>17</v>
      </c>
      <c r="L78" s="2" t="s">
        <v>36</v>
      </c>
    </row>
    <row r="79" spans="1:12" ht="14.5" x14ac:dyDescent="0.35">
      <c r="A79" s="2"/>
      <c r="B79" s="2" t="str">
        <f>"9780735367890"</f>
        <v>9780735367890</v>
      </c>
      <c r="C79" s="2" t="s">
        <v>139</v>
      </c>
      <c r="D79" s="2" t="s">
        <v>140</v>
      </c>
      <c r="E79" s="2" t="s">
        <v>34</v>
      </c>
      <c r="F79" s="2" t="s">
        <v>35</v>
      </c>
      <c r="G79" s="2">
        <v>19.989999999999998</v>
      </c>
      <c r="H79" s="3">
        <v>37885</v>
      </c>
      <c r="I79" s="2">
        <v>42</v>
      </c>
      <c r="J79" s="2" t="str">
        <f t="shared" si="2"/>
        <v>0201</v>
      </c>
      <c r="K79" s="2" t="s">
        <v>17</v>
      </c>
      <c r="L79" s="2" t="s">
        <v>36</v>
      </c>
    </row>
    <row r="80" spans="1:12" ht="14.5" x14ac:dyDescent="0.35">
      <c r="A80" s="2"/>
      <c r="B80" s="2" t="str">
        <f>"9780735366534"</f>
        <v>9780735366534</v>
      </c>
      <c r="C80" s="2" t="s">
        <v>141</v>
      </c>
      <c r="D80" s="2" t="s">
        <v>142</v>
      </c>
      <c r="E80" s="2" t="s">
        <v>34</v>
      </c>
      <c r="F80" s="2" t="s">
        <v>35</v>
      </c>
      <c r="G80" s="2">
        <v>19.989999999999998</v>
      </c>
      <c r="H80" s="3">
        <v>40988</v>
      </c>
      <c r="I80" s="2">
        <v>42</v>
      </c>
      <c r="J80" s="2" t="str">
        <f t="shared" si="2"/>
        <v>0201</v>
      </c>
      <c r="K80" s="2" t="s">
        <v>17</v>
      </c>
      <c r="L80" s="2" t="s">
        <v>36</v>
      </c>
    </row>
    <row r="81" spans="1:12" ht="14.5" x14ac:dyDescent="0.35">
      <c r="A81" s="2"/>
      <c r="B81" s="2" t="str">
        <f>"9780735366527"</f>
        <v>9780735366527</v>
      </c>
      <c r="C81" s="2" t="s">
        <v>143</v>
      </c>
      <c r="D81" s="2" t="s">
        <v>142</v>
      </c>
      <c r="E81" s="2" t="s">
        <v>34</v>
      </c>
      <c r="F81" s="2" t="s">
        <v>35</v>
      </c>
      <c r="G81" s="2">
        <v>19.989999999999998</v>
      </c>
      <c r="H81" s="3">
        <v>40988</v>
      </c>
      <c r="I81" s="2">
        <v>42</v>
      </c>
      <c r="J81" s="2" t="str">
        <f t="shared" si="2"/>
        <v>0201</v>
      </c>
      <c r="K81" s="2" t="s">
        <v>17</v>
      </c>
      <c r="L81" s="2" t="s">
        <v>36</v>
      </c>
    </row>
    <row r="82" spans="1:12" ht="14.5" x14ac:dyDescent="0.35">
      <c r="A82" s="2"/>
      <c r="B82" s="2" t="str">
        <f>"9780735369054"</f>
        <v>9780735369054</v>
      </c>
      <c r="C82" s="2" t="s">
        <v>144</v>
      </c>
      <c r="D82" s="2" t="s">
        <v>145</v>
      </c>
      <c r="E82" s="2" t="s">
        <v>34</v>
      </c>
      <c r="F82" s="2" t="s">
        <v>35</v>
      </c>
      <c r="G82" s="2">
        <v>21.99</v>
      </c>
      <c r="H82" s="2" t="s">
        <v>115</v>
      </c>
      <c r="I82" s="2">
        <v>42</v>
      </c>
      <c r="J82" s="2" t="str">
        <f t="shared" si="2"/>
        <v>0201</v>
      </c>
      <c r="K82" s="2" t="s">
        <v>17</v>
      </c>
      <c r="L82" s="2" t="s">
        <v>36</v>
      </c>
    </row>
    <row r="83" spans="1:12" ht="14.5" x14ac:dyDescent="0.35">
      <c r="A83" s="2"/>
      <c r="B83" s="2" t="str">
        <f>"9780735369061"</f>
        <v>9780735369061</v>
      </c>
      <c r="C83" s="2" t="s">
        <v>146</v>
      </c>
      <c r="D83" s="2" t="s">
        <v>147</v>
      </c>
      <c r="E83" s="2" t="s">
        <v>34</v>
      </c>
      <c r="F83" s="2" t="s">
        <v>35</v>
      </c>
      <c r="G83" s="2">
        <v>21.99</v>
      </c>
      <c r="H83" s="2" t="s">
        <v>115</v>
      </c>
      <c r="I83" s="2">
        <v>42</v>
      </c>
      <c r="J83" s="2" t="str">
        <f t="shared" si="2"/>
        <v>0201</v>
      </c>
      <c r="K83" s="2" t="s">
        <v>17</v>
      </c>
      <c r="L83" s="2" t="s">
        <v>36</v>
      </c>
    </row>
    <row r="84" spans="1:12" ht="14.5" x14ac:dyDescent="0.35">
      <c r="A84" s="2"/>
      <c r="B84" s="2" t="str">
        <f>"9780735369306"</f>
        <v>9780735369306</v>
      </c>
      <c r="C84" s="2" t="s">
        <v>148</v>
      </c>
      <c r="D84" s="2" t="s">
        <v>59</v>
      </c>
      <c r="E84" s="2" t="s">
        <v>34</v>
      </c>
      <c r="F84" s="2" t="s">
        <v>35</v>
      </c>
      <c r="G84" s="2">
        <v>21.99</v>
      </c>
      <c r="H84" s="3">
        <v>37673</v>
      </c>
      <c r="I84" s="2">
        <v>42</v>
      </c>
      <c r="J84" s="2" t="str">
        <f t="shared" si="2"/>
        <v>0201</v>
      </c>
      <c r="K84" s="2" t="s">
        <v>17</v>
      </c>
      <c r="L84" s="2" t="s">
        <v>36</v>
      </c>
    </row>
    <row r="85" spans="1:12" ht="14.5" x14ac:dyDescent="0.35">
      <c r="A85" s="2"/>
      <c r="B85" s="2" t="str">
        <f>"9780735368590"</f>
        <v>9780735368590</v>
      </c>
      <c r="C85" s="2" t="s">
        <v>149</v>
      </c>
      <c r="D85" s="2" t="s">
        <v>59</v>
      </c>
      <c r="E85" s="2" t="s">
        <v>34</v>
      </c>
      <c r="F85" s="2" t="s">
        <v>35</v>
      </c>
      <c r="G85" s="2">
        <v>21.99</v>
      </c>
      <c r="H85" s="2" t="s">
        <v>83</v>
      </c>
      <c r="I85" s="2">
        <v>42</v>
      </c>
      <c r="J85" s="2" t="str">
        <f t="shared" si="2"/>
        <v>0201</v>
      </c>
      <c r="K85" s="2" t="s">
        <v>17</v>
      </c>
      <c r="L85" s="2" t="s">
        <v>36</v>
      </c>
    </row>
    <row r="86" spans="1:12" ht="29" x14ac:dyDescent="0.35">
      <c r="A86" s="2"/>
      <c r="B86" s="2" t="str">
        <f>"9780735367074"</f>
        <v>9780735367074</v>
      </c>
      <c r="C86" s="2" t="s">
        <v>150</v>
      </c>
      <c r="D86" s="2" t="s">
        <v>151</v>
      </c>
      <c r="E86" s="2" t="s">
        <v>34</v>
      </c>
      <c r="F86" s="2" t="s">
        <v>35</v>
      </c>
      <c r="G86" s="2">
        <v>24.99</v>
      </c>
      <c r="H86" s="3">
        <v>37885</v>
      </c>
      <c r="I86" s="2">
        <v>43</v>
      </c>
      <c r="J86" s="2" t="str">
        <f t="shared" si="2"/>
        <v>0201</v>
      </c>
      <c r="K86" s="2" t="s">
        <v>17</v>
      </c>
      <c r="L86" s="2" t="s">
        <v>36</v>
      </c>
    </row>
    <row r="87" spans="1:12" ht="29" x14ac:dyDescent="0.35">
      <c r="A87" s="2"/>
      <c r="B87" s="2" t="str">
        <f>"9780735367081"</f>
        <v>9780735367081</v>
      </c>
      <c r="C87" s="2" t="s">
        <v>152</v>
      </c>
      <c r="D87" s="2" t="s">
        <v>151</v>
      </c>
      <c r="E87" s="2" t="s">
        <v>34</v>
      </c>
      <c r="F87" s="2" t="s">
        <v>35</v>
      </c>
      <c r="G87" s="2">
        <v>24.99</v>
      </c>
      <c r="H87" s="3">
        <v>37885</v>
      </c>
      <c r="I87" s="2">
        <v>43</v>
      </c>
      <c r="J87" s="2" t="str">
        <f t="shared" si="2"/>
        <v>0201</v>
      </c>
      <c r="K87" s="2" t="s">
        <v>17</v>
      </c>
      <c r="L87" s="2" t="s">
        <v>36</v>
      </c>
    </row>
    <row r="88" spans="1:12" ht="29" x14ac:dyDescent="0.35">
      <c r="A88" s="2"/>
      <c r="B88" s="2" t="str">
        <f>"9780735367524"</f>
        <v>9780735367524</v>
      </c>
      <c r="C88" s="2" t="s">
        <v>153</v>
      </c>
      <c r="D88" s="2" t="s">
        <v>151</v>
      </c>
      <c r="E88" s="2" t="s">
        <v>34</v>
      </c>
      <c r="F88" s="2" t="s">
        <v>35</v>
      </c>
      <c r="G88" s="2">
        <v>24.99</v>
      </c>
      <c r="H88" s="3">
        <v>37885</v>
      </c>
      <c r="I88" s="2">
        <v>43</v>
      </c>
      <c r="J88" s="2" t="str">
        <f t="shared" si="2"/>
        <v>0201</v>
      </c>
      <c r="K88" s="2" t="s">
        <v>17</v>
      </c>
      <c r="L88" s="2" t="s">
        <v>36</v>
      </c>
    </row>
    <row r="89" spans="1:12" ht="14.5" x14ac:dyDescent="0.35">
      <c r="A89" s="2"/>
      <c r="B89" s="2" t="str">
        <f>"9780735367265"</f>
        <v>9780735367265</v>
      </c>
      <c r="C89" s="2" t="s">
        <v>154</v>
      </c>
      <c r="D89" s="2" t="s">
        <v>155</v>
      </c>
      <c r="E89" s="2" t="s">
        <v>34</v>
      </c>
      <c r="F89" s="2" t="s">
        <v>35</v>
      </c>
      <c r="G89" s="2">
        <v>24.99</v>
      </c>
      <c r="H89" s="3">
        <v>37885</v>
      </c>
      <c r="I89" s="2">
        <v>43</v>
      </c>
      <c r="J89" s="2" t="str">
        <f t="shared" si="2"/>
        <v>0201</v>
      </c>
      <c r="K89" s="2" t="s">
        <v>17</v>
      </c>
      <c r="L89" s="2" t="s">
        <v>36</v>
      </c>
    </row>
    <row r="90" spans="1:12" ht="14.5" x14ac:dyDescent="0.35">
      <c r="A90" s="2"/>
      <c r="B90" s="2" t="str">
        <f>"9780735367272"</f>
        <v>9780735367272</v>
      </c>
      <c r="C90" s="2" t="s">
        <v>156</v>
      </c>
      <c r="D90" s="2" t="s">
        <v>155</v>
      </c>
      <c r="E90" s="2" t="s">
        <v>34</v>
      </c>
      <c r="F90" s="2" t="s">
        <v>35</v>
      </c>
      <c r="G90" s="2">
        <v>24.99</v>
      </c>
      <c r="H90" s="3">
        <v>37885</v>
      </c>
      <c r="I90" s="2">
        <v>43</v>
      </c>
      <c r="J90" s="2" t="str">
        <f t="shared" si="2"/>
        <v>0201</v>
      </c>
      <c r="K90" s="2" t="s">
        <v>17</v>
      </c>
      <c r="L90" s="2" t="s">
        <v>36</v>
      </c>
    </row>
    <row r="91" spans="1:12" ht="14.5" x14ac:dyDescent="0.35">
      <c r="A91" s="2"/>
      <c r="B91" s="2" t="str">
        <f>"9780735366541"</f>
        <v>9780735366541</v>
      </c>
      <c r="C91" s="2" t="s">
        <v>157</v>
      </c>
      <c r="D91" s="2" t="s">
        <v>158</v>
      </c>
      <c r="E91" s="2" t="s">
        <v>34</v>
      </c>
      <c r="F91" s="2" t="s">
        <v>35</v>
      </c>
      <c r="G91" s="2">
        <v>24.99</v>
      </c>
      <c r="H91" s="3">
        <v>37032</v>
      </c>
      <c r="I91" s="2">
        <v>43</v>
      </c>
      <c r="J91" s="2" t="str">
        <f t="shared" si="2"/>
        <v>0201</v>
      </c>
      <c r="K91" s="2" t="s">
        <v>17</v>
      </c>
      <c r="L91" s="2" t="s">
        <v>36</v>
      </c>
    </row>
    <row r="92" spans="1:12" ht="29" x14ac:dyDescent="0.35">
      <c r="A92" s="2"/>
      <c r="B92" s="2" t="str">
        <f>"9780735367258"</f>
        <v>9780735367258</v>
      </c>
      <c r="C92" s="2" t="s">
        <v>159</v>
      </c>
      <c r="D92" s="2" t="s">
        <v>59</v>
      </c>
      <c r="E92" s="2" t="s">
        <v>34</v>
      </c>
      <c r="F92" s="2" t="s">
        <v>35</v>
      </c>
      <c r="G92" s="2">
        <v>24.99</v>
      </c>
      <c r="H92" s="3">
        <v>37885</v>
      </c>
      <c r="I92" s="2">
        <v>44</v>
      </c>
      <c r="J92" s="2" t="str">
        <f t="shared" si="2"/>
        <v>0201</v>
      </c>
      <c r="K92" s="2" t="s">
        <v>17</v>
      </c>
      <c r="L92" s="2" t="s">
        <v>36</v>
      </c>
    </row>
    <row r="93" spans="1:12" ht="14.5" x14ac:dyDescent="0.35">
      <c r="A93" s="2"/>
      <c r="B93" s="2" t="str">
        <f>"9780735366824"</f>
        <v>9780735366824</v>
      </c>
      <c r="C93" s="2" t="s">
        <v>160</v>
      </c>
      <c r="D93" s="2" t="s">
        <v>161</v>
      </c>
      <c r="E93" s="2" t="s">
        <v>34</v>
      </c>
      <c r="F93" s="2" t="s">
        <v>35</v>
      </c>
      <c r="G93" s="2">
        <v>24.99</v>
      </c>
      <c r="H93" s="3">
        <v>37032</v>
      </c>
      <c r="I93" s="2">
        <v>44</v>
      </c>
      <c r="J93" s="2" t="str">
        <f t="shared" si="2"/>
        <v>0201</v>
      </c>
      <c r="K93" s="2" t="s">
        <v>17</v>
      </c>
      <c r="L93" s="2" t="s">
        <v>36</v>
      </c>
    </row>
    <row r="94" spans="1:12" ht="14.5" x14ac:dyDescent="0.35">
      <c r="A94" s="2"/>
      <c r="B94" s="2" t="str">
        <f>"9780735368538"</f>
        <v>9780735368538</v>
      </c>
      <c r="C94" s="2" t="s">
        <v>162</v>
      </c>
      <c r="D94" s="2" t="s">
        <v>59</v>
      </c>
      <c r="E94" s="2" t="s">
        <v>34</v>
      </c>
      <c r="F94" s="2" t="s">
        <v>35</v>
      </c>
      <c r="G94" s="2">
        <v>24.99</v>
      </c>
      <c r="H94" s="3">
        <v>37885</v>
      </c>
      <c r="I94" s="2">
        <v>44</v>
      </c>
      <c r="J94" s="2" t="str">
        <f t="shared" si="2"/>
        <v>0201</v>
      </c>
      <c r="K94" s="2" t="s">
        <v>17</v>
      </c>
      <c r="L94" s="2" t="s">
        <v>36</v>
      </c>
    </row>
    <row r="95" spans="1:12" ht="29" x14ac:dyDescent="0.35">
      <c r="A95" s="2"/>
      <c r="B95" s="2" t="str">
        <f>"9780735368460"</f>
        <v>9780735368460</v>
      </c>
      <c r="C95" s="2" t="s">
        <v>163</v>
      </c>
      <c r="D95" s="2" t="s">
        <v>59</v>
      </c>
      <c r="E95" s="2" t="s">
        <v>34</v>
      </c>
      <c r="F95" s="2" t="s">
        <v>35</v>
      </c>
      <c r="G95" s="2">
        <v>24.99</v>
      </c>
      <c r="H95" s="2" t="s">
        <v>100</v>
      </c>
      <c r="I95" s="2">
        <v>44</v>
      </c>
      <c r="J95" s="2" t="str">
        <f t="shared" si="2"/>
        <v>0201</v>
      </c>
      <c r="K95" s="2" t="s">
        <v>17</v>
      </c>
      <c r="L95" s="2" t="s">
        <v>36</v>
      </c>
    </row>
    <row r="96" spans="1:12" ht="14.5" x14ac:dyDescent="0.35">
      <c r="A96" s="2"/>
      <c r="B96" s="2" t="str">
        <f>"9780735366855"</f>
        <v>9780735366855</v>
      </c>
      <c r="C96" s="2" t="s">
        <v>164</v>
      </c>
      <c r="D96" s="2" t="s">
        <v>59</v>
      </c>
      <c r="E96" s="2" t="s">
        <v>34</v>
      </c>
      <c r="F96" s="2" t="s">
        <v>35</v>
      </c>
      <c r="G96" s="2">
        <v>28.99</v>
      </c>
      <c r="H96" s="3">
        <v>37885</v>
      </c>
      <c r="I96" s="2">
        <v>45</v>
      </c>
      <c r="J96" s="2" t="str">
        <f t="shared" si="2"/>
        <v>0201</v>
      </c>
      <c r="K96" s="2" t="s">
        <v>17</v>
      </c>
      <c r="L96" s="2" t="s">
        <v>36</v>
      </c>
    </row>
    <row r="97" spans="1:12" ht="14.5" x14ac:dyDescent="0.35">
      <c r="A97" s="2"/>
      <c r="B97" s="2" t="str">
        <f>"9780735366862"</f>
        <v>9780735366862</v>
      </c>
      <c r="C97" s="2" t="s">
        <v>165</v>
      </c>
      <c r="D97" s="2" t="s">
        <v>59</v>
      </c>
      <c r="E97" s="2" t="s">
        <v>34</v>
      </c>
      <c r="F97" s="2" t="s">
        <v>35</v>
      </c>
      <c r="G97" s="2">
        <v>28.99</v>
      </c>
      <c r="H97" s="3">
        <v>37885</v>
      </c>
      <c r="I97" s="2">
        <v>45</v>
      </c>
      <c r="J97" s="2" t="str">
        <f t="shared" si="2"/>
        <v>0201</v>
      </c>
      <c r="K97" s="2" t="s">
        <v>17</v>
      </c>
      <c r="L97" s="2" t="s">
        <v>36</v>
      </c>
    </row>
    <row r="98" spans="1:12" ht="14.5" x14ac:dyDescent="0.35">
      <c r="A98" s="2"/>
      <c r="B98" s="2" t="str">
        <f>"9780735366879"</f>
        <v>9780735366879</v>
      </c>
      <c r="C98" s="2" t="s">
        <v>166</v>
      </c>
      <c r="D98" s="2" t="s">
        <v>59</v>
      </c>
      <c r="E98" s="2" t="s">
        <v>34</v>
      </c>
      <c r="F98" s="2" t="s">
        <v>35</v>
      </c>
      <c r="G98" s="2">
        <v>28.99</v>
      </c>
      <c r="H98" s="3">
        <v>37885</v>
      </c>
      <c r="I98" s="2">
        <v>45</v>
      </c>
      <c r="J98" s="2" t="str">
        <f t="shared" ref="J98:J106" si="3">"0201"</f>
        <v>0201</v>
      </c>
      <c r="K98" s="2" t="s">
        <v>17</v>
      </c>
      <c r="L98" s="2" t="s">
        <v>36</v>
      </c>
    </row>
    <row r="99" spans="1:12" ht="14.5" x14ac:dyDescent="0.35">
      <c r="A99" s="2"/>
      <c r="B99" s="2" t="str">
        <f>"9780735366749"</f>
        <v>9780735366749</v>
      </c>
      <c r="C99" s="2" t="s">
        <v>167</v>
      </c>
      <c r="D99" s="2" t="s">
        <v>168</v>
      </c>
      <c r="E99" s="2" t="s">
        <v>34</v>
      </c>
      <c r="F99" s="2" t="s">
        <v>35</v>
      </c>
      <c r="G99" s="2">
        <v>19.989999999999998</v>
      </c>
      <c r="H99" s="3">
        <v>40988</v>
      </c>
      <c r="I99" s="2">
        <v>46</v>
      </c>
      <c r="J99" s="2" t="str">
        <f t="shared" si="3"/>
        <v>0201</v>
      </c>
      <c r="K99" s="2" t="s">
        <v>17</v>
      </c>
      <c r="L99" s="2" t="s">
        <v>36</v>
      </c>
    </row>
    <row r="100" spans="1:12" ht="14.5" x14ac:dyDescent="0.35">
      <c r="A100" s="2"/>
      <c r="B100" s="2" t="str">
        <f>"9780735366732"</f>
        <v>9780735366732</v>
      </c>
      <c r="C100" s="2" t="s">
        <v>169</v>
      </c>
      <c r="D100" s="2" t="s">
        <v>170</v>
      </c>
      <c r="E100" s="2" t="s">
        <v>34</v>
      </c>
      <c r="F100" s="2" t="s">
        <v>35</v>
      </c>
      <c r="G100" s="2">
        <v>19.989999999999998</v>
      </c>
      <c r="H100" s="3">
        <v>40988</v>
      </c>
      <c r="I100" s="2">
        <v>46</v>
      </c>
      <c r="J100" s="2" t="str">
        <f t="shared" si="3"/>
        <v>0201</v>
      </c>
      <c r="K100" s="2" t="s">
        <v>17</v>
      </c>
      <c r="L100" s="2" t="s">
        <v>36</v>
      </c>
    </row>
    <row r="101" spans="1:12" ht="14.5" x14ac:dyDescent="0.35">
      <c r="A101" s="2"/>
      <c r="B101" s="2" t="str">
        <f>"9780735366756"</f>
        <v>9780735366756</v>
      </c>
      <c r="C101" s="2" t="s">
        <v>171</v>
      </c>
      <c r="D101" s="2" t="s">
        <v>172</v>
      </c>
      <c r="E101" s="2" t="s">
        <v>34</v>
      </c>
      <c r="F101" s="2" t="s">
        <v>35</v>
      </c>
      <c r="G101" s="2">
        <v>19.989999999999998</v>
      </c>
      <c r="H101" s="2" t="s">
        <v>173</v>
      </c>
      <c r="I101" s="2">
        <v>46</v>
      </c>
      <c r="J101" s="2" t="str">
        <f t="shared" si="3"/>
        <v>0201</v>
      </c>
      <c r="K101" s="2" t="s">
        <v>17</v>
      </c>
      <c r="L101" s="2" t="s">
        <v>36</v>
      </c>
    </row>
    <row r="102" spans="1:12" ht="29" x14ac:dyDescent="0.35">
      <c r="A102" s="2"/>
      <c r="B102" s="2" t="str">
        <f>"9780735366725"</f>
        <v>9780735366725</v>
      </c>
      <c r="C102" s="2" t="s">
        <v>174</v>
      </c>
      <c r="D102" s="2" t="s">
        <v>172</v>
      </c>
      <c r="E102" s="2" t="s">
        <v>34</v>
      </c>
      <c r="F102" s="2" t="s">
        <v>35</v>
      </c>
      <c r="G102" s="2">
        <v>21.99</v>
      </c>
      <c r="H102" s="2" t="s">
        <v>173</v>
      </c>
      <c r="I102" s="2">
        <v>46</v>
      </c>
      <c r="J102" s="2" t="str">
        <f t="shared" si="3"/>
        <v>0201</v>
      </c>
      <c r="K102" s="2" t="s">
        <v>17</v>
      </c>
      <c r="L102" s="2" t="s">
        <v>36</v>
      </c>
    </row>
    <row r="103" spans="1:12" ht="29" x14ac:dyDescent="0.35">
      <c r="A103" s="2"/>
      <c r="B103" s="2" t="str">
        <f>"9780735383098"</f>
        <v>9780735383098</v>
      </c>
      <c r="C103" s="2" t="s">
        <v>175</v>
      </c>
      <c r="D103" s="2" t="s">
        <v>59</v>
      </c>
      <c r="E103" s="2" t="s">
        <v>34</v>
      </c>
      <c r="F103" s="2" t="s">
        <v>35</v>
      </c>
      <c r="G103" s="2">
        <v>24.99</v>
      </c>
      <c r="H103" s="2" t="s">
        <v>173</v>
      </c>
      <c r="I103" s="2">
        <v>46</v>
      </c>
      <c r="J103" s="2" t="str">
        <f t="shared" si="3"/>
        <v>0201</v>
      </c>
      <c r="K103" s="2" t="s">
        <v>17</v>
      </c>
      <c r="L103" s="2" t="s">
        <v>36</v>
      </c>
    </row>
    <row r="104" spans="1:12" ht="29" x14ac:dyDescent="0.35">
      <c r="A104" s="2" t="s">
        <v>176</v>
      </c>
      <c r="B104" s="2" t="str">
        <f>"9780735367098"</f>
        <v>9780735367098</v>
      </c>
      <c r="C104" s="2" t="s">
        <v>177</v>
      </c>
      <c r="D104" s="2" t="s">
        <v>59</v>
      </c>
      <c r="E104" s="2" t="s">
        <v>34</v>
      </c>
      <c r="F104" s="2" t="s">
        <v>35</v>
      </c>
      <c r="G104" s="2">
        <v>24.99</v>
      </c>
      <c r="H104" s="2" t="s">
        <v>178</v>
      </c>
      <c r="I104" s="2">
        <v>46</v>
      </c>
      <c r="J104" s="2" t="str">
        <f t="shared" si="3"/>
        <v>0201</v>
      </c>
      <c r="K104" s="2" t="s">
        <v>17</v>
      </c>
      <c r="L104" s="2" t="s">
        <v>36</v>
      </c>
    </row>
    <row r="105" spans="1:12" ht="29" x14ac:dyDescent="0.35">
      <c r="A105" s="2"/>
      <c r="B105" s="2" t="str">
        <f>"9780735366763"</f>
        <v>9780735366763</v>
      </c>
      <c r="C105" s="2" t="s">
        <v>179</v>
      </c>
      <c r="D105" s="2" t="s">
        <v>151</v>
      </c>
      <c r="E105" s="2" t="s">
        <v>34</v>
      </c>
      <c r="F105" s="2" t="s">
        <v>35</v>
      </c>
      <c r="G105" s="2">
        <v>24.99</v>
      </c>
      <c r="H105" s="2" t="s">
        <v>173</v>
      </c>
      <c r="I105" s="2">
        <v>47</v>
      </c>
      <c r="J105" s="2" t="str">
        <f t="shared" si="3"/>
        <v>0201</v>
      </c>
      <c r="K105" s="2" t="s">
        <v>17</v>
      </c>
      <c r="L105" s="2" t="s">
        <v>36</v>
      </c>
    </row>
    <row r="106" spans="1:12" ht="14.5" x14ac:dyDescent="0.35">
      <c r="A106" s="2"/>
      <c r="B106" s="2" t="str">
        <f>"9780735367111"</f>
        <v>9780735367111</v>
      </c>
      <c r="C106" s="2" t="s">
        <v>180</v>
      </c>
      <c r="D106" s="2" t="s">
        <v>59</v>
      </c>
      <c r="E106" s="2" t="s">
        <v>14</v>
      </c>
      <c r="F106" s="2" t="s">
        <v>40</v>
      </c>
      <c r="G106" s="2">
        <v>25.99</v>
      </c>
      <c r="H106" s="2" t="s">
        <v>173</v>
      </c>
      <c r="I106" s="2">
        <v>47</v>
      </c>
      <c r="J106" s="2" t="str">
        <f t="shared" si="3"/>
        <v>0201</v>
      </c>
      <c r="K106" s="2" t="s">
        <v>17</v>
      </c>
      <c r="L106" s="2" t="s">
        <v>18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RAI_21s-1480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Tamara Mair</cp:lastModifiedBy>
  <dcterms:created xsi:type="dcterms:W3CDTF">2021-01-19T15:28:32Z</dcterms:created>
  <dcterms:modified xsi:type="dcterms:W3CDTF">2021-01-19T15:28:32Z</dcterms:modified>
</cp:coreProperties>
</file>