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mpersand Inc\Seasonal Selling Materials\3. F21\F21 Catalogue PDFs\Raincoast\"/>
    </mc:Choice>
  </mc:AlternateContent>
  <xr:revisionPtr revIDLastSave="0" documentId="8_{35637ACA-8DD2-4E8B-A831-4D54A017EF57}" xr6:coauthVersionLast="46" xr6:coauthVersionMax="46" xr10:uidLastSave="{00000000-0000-0000-0000-000000000000}"/>
  <bookViews>
    <workbookView xWindow="1400" yWindow="1400" windowWidth="16920" windowHeight="10540"/>
  </bookViews>
  <sheets>
    <sheet name="RAI_21f-136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1" l="1"/>
  <c r="B72" i="1"/>
  <c r="J71" i="1"/>
  <c r="B71" i="1"/>
  <c r="J70" i="1"/>
  <c r="B70" i="1"/>
  <c r="J69" i="1"/>
  <c r="B69" i="1"/>
  <c r="J68" i="1"/>
  <c r="B68" i="1"/>
  <c r="J67" i="1"/>
  <c r="B67" i="1"/>
  <c r="J66" i="1"/>
  <c r="B66" i="1"/>
  <c r="J65" i="1"/>
  <c r="B65" i="1"/>
  <c r="J64" i="1"/>
  <c r="B64" i="1"/>
  <c r="J63" i="1"/>
  <c r="B63" i="1"/>
  <c r="J62" i="1"/>
  <c r="B62" i="1"/>
  <c r="J61" i="1"/>
  <c r="B61" i="1"/>
  <c r="J60" i="1"/>
  <c r="B60" i="1"/>
  <c r="J59" i="1"/>
  <c r="B59" i="1"/>
  <c r="J58" i="1"/>
  <c r="B58" i="1"/>
  <c r="J57" i="1"/>
  <c r="B57" i="1"/>
  <c r="J56" i="1"/>
  <c r="B56" i="1"/>
  <c r="J55" i="1"/>
  <c r="B55" i="1"/>
  <c r="J54" i="1"/>
  <c r="B54" i="1"/>
  <c r="J53" i="1"/>
  <c r="B53" i="1"/>
  <c r="J52" i="1"/>
  <c r="B52" i="1"/>
  <c r="J51" i="1"/>
  <c r="B51" i="1"/>
  <c r="J50" i="1"/>
  <c r="B50" i="1"/>
  <c r="J49" i="1"/>
  <c r="B49" i="1"/>
  <c r="J48" i="1"/>
  <c r="B48" i="1"/>
  <c r="J47" i="1"/>
  <c r="B47" i="1"/>
  <c r="J46" i="1"/>
  <c r="B46" i="1"/>
  <c r="J45" i="1"/>
  <c r="B45" i="1"/>
  <c r="J44" i="1"/>
  <c r="B44" i="1"/>
  <c r="J43" i="1"/>
  <c r="B43" i="1"/>
  <c r="J42" i="1"/>
  <c r="B42" i="1"/>
  <c r="J41" i="1"/>
  <c r="B41" i="1"/>
  <c r="J40" i="1"/>
  <c r="B40" i="1"/>
  <c r="J39" i="1"/>
  <c r="B39" i="1"/>
  <c r="J38" i="1"/>
  <c r="B38" i="1"/>
  <c r="J37" i="1"/>
  <c r="B37" i="1"/>
  <c r="J36" i="1"/>
  <c r="B36" i="1"/>
  <c r="J35" i="1"/>
  <c r="B35" i="1"/>
  <c r="J34" i="1"/>
  <c r="B34" i="1"/>
  <c r="J33" i="1"/>
  <c r="B33" i="1"/>
  <c r="J32" i="1"/>
  <c r="B32" i="1"/>
  <c r="J31" i="1"/>
  <c r="B31" i="1"/>
  <c r="J30" i="1"/>
  <c r="B30" i="1"/>
  <c r="J29" i="1"/>
  <c r="B29" i="1"/>
  <c r="J28" i="1"/>
  <c r="B28" i="1"/>
  <c r="J27" i="1"/>
  <c r="B27" i="1"/>
  <c r="J26" i="1"/>
  <c r="B26" i="1"/>
  <c r="J25" i="1"/>
  <c r="B25" i="1"/>
  <c r="J24" i="1"/>
  <c r="B24" i="1"/>
  <c r="J23" i="1"/>
  <c r="B23" i="1"/>
  <c r="J22" i="1"/>
  <c r="B22" i="1"/>
  <c r="J21" i="1"/>
  <c r="B21" i="1"/>
  <c r="J20" i="1"/>
  <c r="B20" i="1"/>
  <c r="J19" i="1"/>
  <c r="B19" i="1"/>
  <c r="J18" i="1"/>
  <c r="B18" i="1"/>
  <c r="J17" i="1"/>
  <c r="B17" i="1"/>
  <c r="J16" i="1"/>
  <c r="B16" i="1"/>
  <c r="J15" i="1"/>
  <c r="B15" i="1"/>
  <c r="J14" i="1"/>
  <c r="B14" i="1"/>
  <c r="J13" i="1"/>
  <c r="B13" i="1"/>
  <c r="J12" i="1"/>
  <c r="B12" i="1"/>
  <c r="J11" i="1"/>
  <c r="B11" i="1"/>
  <c r="J10" i="1"/>
  <c r="B10" i="1"/>
  <c r="J9" i="1"/>
  <c r="B9" i="1"/>
  <c r="J8" i="1"/>
  <c r="B8" i="1"/>
  <c r="J7" i="1"/>
  <c r="B7" i="1"/>
  <c r="J6" i="1"/>
  <c r="B6" i="1"/>
  <c r="J5" i="1"/>
  <c r="B5" i="1"/>
  <c r="J4" i="1"/>
  <c r="B4" i="1"/>
  <c r="J3" i="1"/>
  <c r="B3" i="1"/>
  <c r="J2" i="1"/>
  <c r="B2" i="1"/>
</calcChain>
</file>

<file path=xl/sharedStrings.xml><?xml version="1.0" encoding="utf-8"?>
<sst xmlns="http://schemas.openxmlformats.org/spreadsheetml/2006/main" count="484" uniqueCount="245">
  <si>
    <t>    Qty    </t>
  </si>
  <si>
    <t>          ISBN           </t>
  </si>
  <si>
    <t>Title</t>
  </si>
  <si>
    <t>Author</t>
  </si>
  <si>
    <t>Genre</t>
  </si>
  <si>
    <t>Binding</t>
  </si>
  <si>
    <t>C$ Price</t>
  </si>
  <si>
    <t>On Sale Date</t>
  </si>
  <si>
    <t>Cat Page</t>
  </si>
  <si>
    <t>Publisher</t>
  </si>
  <si>
    <t>Season</t>
  </si>
  <si>
    <t>BISAC</t>
  </si>
  <si>
    <t>The Modern Oracle</t>
  </si>
  <si>
    <t>Boswell, Lisa ; Muet, Apolline</t>
  </si>
  <si>
    <t>NWAGE</t>
  </si>
  <si>
    <t>CL</t>
  </si>
  <si>
    <t>08/24/21</t>
  </si>
  <si>
    <t>21S</t>
  </si>
  <si>
    <t>OCC008000</t>
  </si>
  <si>
    <t>Your Spiritual Almanac</t>
  </si>
  <si>
    <t>Hulin, Joey</t>
  </si>
  <si>
    <t>21F</t>
  </si>
  <si>
    <t>OCC019000</t>
  </si>
  <si>
    <t>The Happy Writing Book</t>
  </si>
  <si>
    <t>Valmorbida, Elise</t>
  </si>
  <si>
    <t>SPOR</t>
  </si>
  <si>
    <t>PB</t>
  </si>
  <si>
    <t>GAM020000</t>
  </si>
  <si>
    <t>Mind &amp; Bowl</t>
  </si>
  <si>
    <t>COOK</t>
  </si>
  <si>
    <t>22S</t>
  </si>
  <si>
    <t>CKB039000</t>
  </si>
  <si>
    <t>Face Values</t>
  </si>
  <si>
    <t>Batliwalla, Navaz ; Barzilay, Shira</t>
  </si>
  <si>
    <t>SELF</t>
  </si>
  <si>
    <t>08/31/21</t>
  </si>
  <si>
    <t>SEL038000</t>
  </si>
  <si>
    <t>101 Kinky Things Even You Can Do</t>
  </si>
  <si>
    <t>Sloan, Kate</t>
  </si>
  <si>
    <t>SEL034000</t>
  </si>
  <si>
    <t>How To Make Your Dog #Famous</t>
  </si>
  <si>
    <t>Edwards, Loni</t>
  </si>
  <si>
    <t>PET</t>
  </si>
  <si>
    <t>09/21/21</t>
  </si>
  <si>
    <t>PET004020</t>
  </si>
  <si>
    <t>The Book of Cat Poems</t>
  </si>
  <si>
    <t>Sampson, Ana ; Maycock, Sarah</t>
  </si>
  <si>
    <t>POET</t>
  </si>
  <si>
    <t>POE001000</t>
  </si>
  <si>
    <t>The Book of Dog Poems</t>
  </si>
  <si>
    <t>Virginia Woolf</t>
  </si>
  <si>
    <t>Woolf, Virginia</t>
  </si>
  <si>
    <t>LIT</t>
  </si>
  <si>
    <t>09/28/21</t>
  </si>
  <si>
    <t>LCO019000</t>
  </si>
  <si>
    <t>Furoshiki</t>
  </si>
  <si>
    <t>Kakita, Tomoko</t>
  </si>
  <si>
    <t>ARTS</t>
  </si>
  <si>
    <t>11/23/21</t>
  </si>
  <si>
    <t>ART019030</t>
  </si>
  <si>
    <t>Welcome to the Circular Economy</t>
  </si>
  <si>
    <t>Potter, Claire</t>
  </si>
  <si>
    <t>SEL039000</t>
  </si>
  <si>
    <t>How to Save the World For Free</t>
  </si>
  <si>
    <t>Fee, Natalie</t>
  </si>
  <si>
    <t>NAT</t>
  </si>
  <si>
    <t>08/17/21</t>
  </si>
  <si>
    <t>NAT011000</t>
  </si>
  <si>
    <t>Atlas of Dark Destinations</t>
  </si>
  <si>
    <t>Hohenhaus, Peter</t>
  </si>
  <si>
    <t>TRAV</t>
  </si>
  <si>
    <t>10/26/21</t>
  </si>
  <si>
    <t>TRV026130</t>
  </si>
  <si>
    <t>Skulls</t>
  </si>
  <si>
    <t>Gambino, Paul</t>
  </si>
  <si>
    <t>HIST</t>
  </si>
  <si>
    <t>09/14/21</t>
  </si>
  <si>
    <t>HIS054000</t>
  </si>
  <si>
    <t>The The Day of the Dead</t>
  </si>
  <si>
    <t>Rothenstein, Julian ; Sayer, Chloe</t>
  </si>
  <si>
    <t>ART040000</t>
  </si>
  <si>
    <t>The The Book of the Raven</t>
  </si>
  <si>
    <t>Hyland, Angus ; Roberts, Caroline</t>
  </si>
  <si>
    <t>NAT000000</t>
  </si>
  <si>
    <t>The The Bird</t>
  </si>
  <si>
    <t>Kennedy, Philip</t>
  </si>
  <si>
    <t>11/16/21</t>
  </si>
  <si>
    <t>ART050030</t>
  </si>
  <si>
    <t>Into the Wild</t>
  </si>
  <si>
    <t>Padley, Gemma</t>
  </si>
  <si>
    <t>NAT037000</t>
  </si>
  <si>
    <t>Gus Van Sant</t>
  </si>
  <si>
    <t>Tylevich, Katya ; Van Sant, Gus</t>
  </si>
  <si>
    <t>PERF</t>
  </si>
  <si>
    <t>PER004010</t>
  </si>
  <si>
    <t>Where's Wes?</t>
  </si>
  <si>
    <t>Little White Lies</t>
  </si>
  <si>
    <t>PER004000</t>
  </si>
  <si>
    <t>Beyonce</t>
  </si>
  <si>
    <t>Mokoena, Tshepo</t>
  </si>
  <si>
    <t>MUSI</t>
  </si>
  <si>
    <t>MUS029000</t>
  </si>
  <si>
    <t>Prince</t>
  </si>
  <si>
    <t>Draper, Jason</t>
  </si>
  <si>
    <t>David Hockney</t>
  </si>
  <si>
    <t>Cahill, James</t>
  </si>
  <si>
    <t>ART015110</t>
  </si>
  <si>
    <t>Artists on Art</t>
  </si>
  <si>
    <t>Black, Holly</t>
  </si>
  <si>
    <t>ART000000</t>
  </si>
  <si>
    <t>From the Sculptor's Studio</t>
  </si>
  <si>
    <t>Cole, Ina</t>
  </si>
  <si>
    <t>ART053000</t>
  </si>
  <si>
    <t>The Women Who Changed Art Forever</t>
  </si>
  <si>
    <t>Grande, Valentina ; Rossetti, Eva</t>
  </si>
  <si>
    <t>COMI</t>
  </si>
  <si>
    <t>CGN008000</t>
  </si>
  <si>
    <t>The Pocket Photographer</t>
  </si>
  <si>
    <t>Kus, Mike</t>
  </si>
  <si>
    <t>PHOT</t>
  </si>
  <si>
    <t>PHO018000</t>
  </si>
  <si>
    <t>Photographers on Photography</t>
  </si>
  <si>
    <t>Carroll, Henry</t>
  </si>
  <si>
    <t>Fundamentals of Art History</t>
  </si>
  <si>
    <t>Cothren, Michael ; D'Alleva, Anne</t>
  </si>
  <si>
    <t>ART009000</t>
  </si>
  <si>
    <t>Methods and Theories of Art History</t>
  </si>
  <si>
    <t>Sh*t They Didn't Tell You</t>
  </si>
  <si>
    <t>Woods, Paul</t>
  </si>
  <si>
    <t>DESI</t>
  </si>
  <si>
    <t>DES007030</t>
  </si>
  <si>
    <t>Fabric for Fashion</t>
  </si>
  <si>
    <t>Hallett, Clive ; Johnston, Amanda</t>
  </si>
  <si>
    <t>DES005000</t>
  </si>
  <si>
    <t>Designing Knitted Textiles</t>
  </si>
  <si>
    <t>Spurling, Florence</t>
  </si>
  <si>
    <t>Visual Merchandising</t>
  </si>
  <si>
    <t>Morgan, Tony</t>
  </si>
  <si>
    <t>11/30/21</t>
  </si>
  <si>
    <t>DES009000</t>
  </si>
  <si>
    <t>Essensualism</t>
  </si>
  <si>
    <t>Fiell, Charlotte ; Fiell, Peter ; Qiong er, Jiang</t>
  </si>
  <si>
    <t>12/21/21</t>
  </si>
  <si>
    <t>ART019010</t>
  </si>
  <si>
    <t>Introduction to Architectural Technology</t>
  </si>
  <si>
    <t>McLean, William</t>
  </si>
  <si>
    <t>ARCH</t>
  </si>
  <si>
    <t>ARC009000</t>
  </si>
  <si>
    <t>The Cosmic Book of Space, Aliens and Beyond</t>
  </si>
  <si>
    <t>Ford, Jason</t>
  </si>
  <si>
    <t>CHIL</t>
  </si>
  <si>
    <t>JNF001010</t>
  </si>
  <si>
    <t>Let's Look at. . . Animals</t>
  </si>
  <si>
    <t>Deuchars, Marion</t>
  </si>
  <si>
    <t>BH</t>
  </si>
  <si>
    <t>JNF013000</t>
  </si>
  <si>
    <t>Let's Look at. . . Colors</t>
  </si>
  <si>
    <t>JNF013020</t>
  </si>
  <si>
    <t>Every Day Amazing</t>
  </si>
  <si>
    <t>Barfield, Mike ; Madriz, Marianna</t>
  </si>
  <si>
    <t>JNF048010</t>
  </si>
  <si>
    <t>A Book of Cats</t>
  </si>
  <si>
    <t>Viggers, Katie</t>
  </si>
  <si>
    <t>JNF003040</t>
  </si>
  <si>
    <t>Adventure Starts at Bedtime</t>
  </si>
  <si>
    <t>Knight, Ness</t>
  </si>
  <si>
    <t>CHNR</t>
  </si>
  <si>
    <t>07/27/21</t>
  </si>
  <si>
    <t>JNF002000</t>
  </si>
  <si>
    <t>Myth Match Miniature</t>
  </si>
  <si>
    <t>Wives, Good</t>
  </si>
  <si>
    <t>CHAA</t>
  </si>
  <si>
    <t>JNF001000</t>
  </si>
  <si>
    <t>My First Bingo: Home</t>
  </si>
  <si>
    <t>Niniwanted</t>
  </si>
  <si>
    <t>ZE</t>
  </si>
  <si>
    <t>JNF027000</t>
  </si>
  <si>
    <t>My First Bingo: School</t>
  </si>
  <si>
    <t>Pooper Heroes</t>
  </si>
  <si>
    <t>Batki, Zsolt ; Giecko, Aga</t>
  </si>
  <si>
    <t>PD</t>
  </si>
  <si>
    <t>JNF021020</t>
  </si>
  <si>
    <t>The A to Z of Dogs 58 Piece Puzzle</t>
  </si>
  <si>
    <t>Kim, Seungyoun</t>
  </si>
  <si>
    <t>ZJ</t>
  </si>
  <si>
    <t>JNF021040</t>
  </si>
  <si>
    <t>Sea Monsters &amp; Rainbows</t>
  </si>
  <si>
    <t>Claybourne, Anna ; Arrow, Sister</t>
  </si>
  <si>
    <t>JNF021010</t>
  </si>
  <si>
    <t>Make Your Own Fairy Tale: Hansel &amp; Gretel</t>
  </si>
  <si>
    <t>Green, Rebecca</t>
  </si>
  <si>
    <t>JUV012030</t>
  </si>
  <si>
    <t>Endangered Animals Bingo</t>
  </si>
  <si>
    <t>George, Marcel</t>
  </si>
  <si>
    <t>GAM001000</t>
  </si>
  <si>
    <t>Bond Bingo</t>
  </si>
  <si>
    <t>Laurence King</t>
  </si>
  <si>
    <t>Therapy Toolkit</t>
  </si>
  <si>
    <t>Martinsen, Linn ; Wymer, Bryce</t>
  </si>
  <si>
    <t>PSYC</t>
  </si>
  <si>
    <t>PSY036000</t>
  </si>
  <si>
    <t>Body Language Decoder</t>
  </si>
  <si>
    <t>Publishing, Magma ; Levit Ruiz, Rachel</t>
  </si>
  <si>
    <t>SOC</t>
  </si>
  <si>
    <t>SOC061000</t>
  </si>
  <si>
    <t>Erotic Tarot</t>
  </si>
  <si>
    <t>Birkin, Sofie</t>
  </si>
  <si>
    <t>OCC024000</t>
  </si>
  <si>
    <t>Whiskey Poker</t>
  </si>
  <si>
    <t>Maclean, Charles ; Helmer, Grace</t>
  </si>
  <si>
    <t>GAM002040</t>
  </si>
  <si>
    <t>Disrupter</t>
  </si>
  <si>
    <t>Balsari-Palsule, Sanna</t>
  </si>
  <si>
    <t>01/18/22</t>
  </si>
  <si>
    <t>PSY023000</t>
  </si>
  <si>
    <t>Dreamer</t>
  </si>
  <si>
    <t>Dynamo</t>
  </si>
  <si>
    <t>The Puzzle of Happiness</t>
  </si>
  <si>
    <t>Vandling, Therese ; Broomhall, Professor Susan</t>
  </si>
  <si>
    <t>GAM007000</t>
  </si>
  <si>
    <t>The Puzzle of Hopefulness</t>
  </si>
  <si>
    <t>The Puzzle of Calm</t>
  </si>
  <si>
    <t>Tetromino City</t>
  </si>
  <si>
    <t>Judson, Peter</t>
  </si>
  <si>
    <t>299 Dogs (and a cat) 300 Piece Puzzle</t>
  </si>
  <si>
    <t>Maupetit, Lea</t>
  </si>
  <si>
    <t>10/19/21</t>
  </si>
  <si>
    <t>The World of Dracula 1000 Piece Puzzle</t>
  </si>
  <si>
    <t>Simpson, Adam</t>
  </si>
  <si>
    <t>The World of Freddie Mercury 1000 Piece Puzzle</t>
  </si>
  <si>
    <t>Smits, Timba</t>
  </si>
  <si>
    <t>The Wonderful World of Oz 1000 Piece Puzzle</t>
  </si>
  <si>
    <t>Murugiah, Sharm</t>
  </si>
  <si>
    <t>ART057000</t>
  </si>
  <si>
    <t>The World of Charles Dickens 1000 Piece Puzzle</t>
  </si>
  <si>
    <t>Falls, Barry ; Mullan, John</t>
  </si>
  <si>
    <t>Do You Know Your Dogs?</t>
  </si>
  <si>
    <t>Publishing, Magma ; Horner, Polly ; Robertson, Debora</t>
  </si>
  <si>
    <t>GAM008000</t>
  </si>
  <si>
    <t>Jane Austen Playing Cards</t>
  </si>
  <si>
    <t>GIFT</t>
  </si>
  <si>
    <t>NON000000</t>
  </si>
  <si>
    <t>Aussie Animal Match</t>
  </si>
  <si>
    <t>George, Marcel ; Humfrey, Chris</t>
  </si>
  <si>
    <t>GAM002000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</si>
</sst>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/>
  </sheetViews>
  <sheetFormatPr defaultRowHeight="12.75" x14ac:dyDescent="0.35"/>
  <cols>
    <col min="1" max="1" width="7.453125" bestFit="1" customWidth="1"/>
    <col min="2" max="2" width="14.26953125" bestFit="1" customWidth="1"/>
    <col min="3" max="4" width="34.90625" bestFit="1" customWidth="1"/>
    <col min="5" max="5" width="7.36328125" bestFit="1" customWidth="1"/>
    <col min="6" max="6" width="7" bestFit="1" customWidth="1"/>
    <col min="7" max="7" width="7.453125" bestFit="1" customWidth="1"/>
    <col min="8" max="8" width="11.54296875" bestFit="1" customWidth="1"/>
    <col min="9" max="9" width="8.08984375" bestFit="1" customWidth="1"/>
    <col min="10" max="10" width="8.6328125" bestFit="1" customWidth="1"/>
    <col min="11" max="11" width="6.7265625" bestFit="1" customWidth="1"/>
    <col min="12" max="12" width="11" bestFit="1" customWidth="1"/>
  </cols>
  <sheetData>
    <row r="1" spans="1:12" ht="14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.5" x14ac:dyDescent="0.35">
      <c r="A2" s="2"/>
      <c r="B2" s="2" t="str">
        <f>"9781786278968"</f>
        <v>9781786278968</v>
      </c>
      <c r="C2" s="2" t="s">
        <v>12</v>
      </c>
      <c r="D2" s="2" t="s">
        <v>13</v>
      </c>
      <c r="E2" s="2" t="s">
        <v>14</v>
      </c>
      <c r="F2" s="2" t="s">
        <v>15</v>
      </c>
      <c r="G2" s="2">
        <v>28.99</v>
      </c>
      <c r="H2" s="2" t="s">
        <v>16</v>
      </c>
      <c r="I2" s="2">
        <v>4</v>
      </c>
      <c r="J2" s="2" t="str">
        <f t="shared" ref="J2:J33" si="0">"0146"</f>
        <v>0146</v>
      </c>
      <c r="K2" s="2" t="s">
        <v>17</v>
      </c>
      <c r="L2" s="2" t="s">
        <v>18</v>
      </c>
    </row>
    <row r="3" spans="1:12" ht="14.5" x14ac:dyDescent="0.35">
      <c r="A3" s="2"/>
      <c r="B3" s="2" t="str">
        <f>"9781786277343"</f>
        <v>9781786277343</v>
      </c>
      <c r="C3" s="2" t="s">
        <v>19</v>
      </c>
      <c r="D3" s="2" t="s">
        <v>20</v>
      </c>
      <c r="E3" s="2" t="s">
        <v>14</v>
      </c>
      <c r="F3" s="2" t="s">
        <v>15</v>
      </c>
      <c r="G3" s="2">
        <v>28.99</v>
      </c>
      <c r="H3" s="3">
        <v>40015</v>
      </c>
      <c r="I3" s="2">
        <v>5</v>
      </c>
      <c r="J3" s="2" t="str">
        <f t="shared" si="0"/>
        <v>0146</v>
      </c>
      <c r="K3" s="2" t="s">
        <v>21</v>
      </c>
      <c r="L3" s="2" t="s">
        <v>22</v>
      </c>
    </row>
    <row r="4" spans="1:12" ht="14.5" x14ac:dyDescent="0.35">
      <c r="A4" s="2"/>
      <c r="B4" s="2" t="str">
        <f>"9781913947118"</f>
        <v>9781913947118</v>
      </c>
      <c r="C4" s="2" t="s">
        <v>23</v>
      </c>
      <c r="D4" s="2" t="s">
        <v>24</v>
      </c>
      <c r="E4" s="2" t="s">
        <v>25</v>
      </c>
      <c r="F4" s="2" t="s">
        <v>26</v>
      </c>
      <c r="G4" s="2">
        <v>28.99</v>
      </c>
      <c r="H4" s="3">
        <v>40319</v>
      </c>
      <c r="I4" s="2">
        <v>6</v>
      </c>
      <c r="J4" s="2" t="str">
        <f t="shared" si="0"/>
        <v>0146</v>
      </c>
      <c r="K4" s="2" t="s">
        <v>21</v>
      </c>
      <c r="L4" s="2" t="s">
        <v>27</v>
      </c>
    </row>
    <row r="5" spans="1:12" ht="14.5" x14ac:dyDescent="0.35">
      <c r="A5" s="2"/>
      <c r="B5" s="2" t="str">
        <f>"9781913947644"</f>
        <v>9781913947644</v>
      </c>
      <c r="C5" s="2" t="s">
        <v>28</v>
      </c>
      <c r="D5" s="2" t="s">
        <v>20</v>
      </c>
      <c r="E5" s="2" t="s">
        <v>29</v>
      </c>
      <c r="F5" s="2" t="s">
        <v>15</v>
      </c>
      <c r="G5" s="2">
        <v>25.99</v>
      </c>
      <c r="H5" s="3">
        <v>37855</v>
      </c>
      <c r="I5" s="2">
        <v>7</v>
      </c>
      <c r="J5" s="2" t="str">
        <f t="shared" si="0"/>
        <v>0146</v>
      </c>
      <c r="K5" s="2" t="s">
        <v>30</v>
      </c>
      <c r="L5" s="2" t="s">
        <v>31</v>
      </c>
    </row>
    <row r="6" spans="1:12" ht="14.5" x14ac:dyDescent="0.35">
      <c r="A6" s="2"/>
      <c r="B6" s="2" t="str">
        <f>"9781913947095"</f>
        <v>9781913947095</v>
      </c>
      <c r="C6" s="2" t="s">
        <v>32</v>
      </c>
      <c r="D6" s="2" t="s">
        <v>33</v>
      </c>
      <c r="E6" s="2" t="s">
        <v>34</v>
      </c>
      <c r="F6" s="2" t="s">
        <v>15</v>
      </c>
      <c r="G6" s="2">
        <v>35.99</v>
      </c>
      <c r="H6" s="2" t="s">
        <v>35</v>
      </c>
      <c r="I6" s="2">
        <v>8</v>
      </c>
      <c r="J6" s="2" t="str">
        <f t="shared" si="0"/>
        <v>0146</v>
      </c>
      <c r="K6" s="2" t="s">
        <v>21</v>
      </c>
      <c r="L6" s="2" t="s">
        <v>36</v>
      </c>
    </row>
    <row r="7" spans="1:12" ht="14.5" x14ac:dyDescent="0.35">
      <c r="A7" s="2"/>
      <c r="B7" s="2" t="str">
        <f>"9781913947217"</f>
        <v>9781913947217</v>
      </c>
      <c r="C7" s="2" t="s">
        <v>37</v>
      </c>
      <c r="D7" s="2" t="s">
        <v>38</v>
      </c>
      <c r="E7" s="2" t="s">
        <v>34</v>
      </c>
      <c r="F7" s="2" t="s">
        <v>15</v>
      </c>
      <c r="G7" s="2">
        <v>28.99</v>
      </c>
      <c r="H7" s="3">
        <v>40533</v>
      </c>
      <c r="I7" s="2">
        <v>9</v>
      </c>
      <c r="J7" s="2" t="str">
        <f t="shared" si="0"/>
        <v>0146</v>
      </c>
      <c r="K7" s="2" t="s">
        <v>21</v>
      </c>
      <c r="L7" s="2" t="s">
        <v>39</v>
      </c>
    </row>
    <row r="8" spans="1:12" ht="14.5" x14ac:dyDescent="0.35">
      <c r="A8" s="2"/>
      <c r="B8" s="2" t="str">
        <f>"9781913947149"</f>
        <v>9781913947149</v>
      </c>
      <c r="C8" s="2" t="s">
        <v>40</v>
      </c>
      <c r="D8" s="2" t="s">
        <v>41</v>
      </c>
      <c r="E8" s="2" t="s">
        <v>42</v>
      </c>
      <c r="F8" s="2" t="s">
        <v>15</v>
      </c>
      <c r="G8" s="2">
        <v>24.99</v>
      </c>
      <c r="H8" s="2" t="s">
        <v>43</v>
      </c>
      <c r="I8" s="2">
        <v>10</v>
      </c>
      <c r="J8" s="2" t="str">
        <f t="shared" si="0"/>
        <v>0146</v>
      </c>
      <c r="K8" s="2" t="s">
        <v>21</v>
      </c>
      <c r="L8" s="2" t="s">
        <v>44</v>
      </c>
    </row>
    <row r="9" spans="1:12" ht="14.5" x14ac:dyDescent="0.35">
      <c r="A9" s="2"/>
      <c r="B9" s="2" t="str">
        <f>"9781786279446"</f>
        <v>9781786279446</v>
      </c>
      <c r="C9" s="2" t="s">
        <v>45</v>
      </c>
      <c r="D9" s="2" t="s">
        <v>46</v>
      </c>
      <c r="E9" s="2" t="s">
        <v>47</v>
      </c>
      <c r="F9" s="2" t="s">
        <v>15</v>
      </c>
      <c r="G9" s="2">
        <v>25.99</v>
      </c>
      <c r="H9" s="3">
        <v>40015</v>
      </c>
      <c r="I9" s="2">
        <v>11</v>
      </c>
      <c r="J9" s="2" t="str">
        <f t="shared" si="0"/>
        <v>0146</v>
      </c>
      <c r="K9" s="2" t="s">
        <v>21</v>
      </c>
      <c r="L9" s="2" t="s">
        <v>48</v>
      </c>
    </row>
    <row r="10" spans="1:12" ht="14.5" x14ac:dyDescent="0.35">
      <c r="A10" s="2"/>
      <c r="B10" s="2" t="str">
        <f>"9781786279439"</f>
        <v>9781786279439</v>
      </c>
      <c r="C10" s="2" t="s">
        <v>49</v>
      </c>
      <c r="D10" s="2" t="s">
        <v>46</v>
      </c>
      <c r="E10" s="2" t="s">
        <v>47</v>
      </c>
      <c r="F10" s="2" t="s">
        <v>15</v>
      </c>
      <c r="G10" s="2">
        <v>25.99</v>
      </c>
      <c r="H10" s="3">
        <v>40015</v>
      </c>
      <c r="I10" s="2">
        <v>11</v>
      </c>
      <c r="J10" s="2" t="str">
        <f t="shared" si="0"/>
        <v>0146</v>
      </c>
      <c r="K10" s="2" t="s">
        <v>21</v>
      </c>
      <c r="L10" s="2" t="s">
        <v>48</v>
      </c>
    </row>
    <row r="11" spans="1:12" ht="14.5" x14ac:dyDescent="0.35">
      <c r="A11" s="2"/>
      <c r="B11" s="2" t="str">
        <f>"9781913947132"</f>
        <v>9781913947132</v>
      </c>
      <c r="C11" s="2" t="s">
        <v>50</v>
      </c>
      <c r="D11" s="2" t="s">
        <v>51</v>
      </c>
      <c r="E11" s="2" t="s">
        <v>52</v>
      </c>
      <c r="F11" s="2" t="s">
        <v>15</v>
      </c>
      <c r="G11" s="2">
        <v>18.989999999999998</v>
      </c>
      <c r="H11" s="2" t="s">
        <v>53</v>
      </c>
      <c r="I11" s="2">
        <v>12</v>
      </c>
      <c r="J11" s="2" t="str">
        <f t="shared" si="0"/>
        <v>0146</v>
      </c>
      <c r="K11" s="2" t="s">
        <v>21</v>
      </c>
      <c r="L11" s="2" t="s">
        <v>54</v>
      </c>
    </row>
    <row r="12" spans="1:12" ht="14.5" x14ac:dyDescent="0.35">
      <c r="A12" s="2"/>
      <c r="B12" s="2" t="str">
        <f>"9781913947651"</f>
        <v>9781913947651</v>
      </c>
      <c r="C12" s="2" t="s">
        <v>55</v>
      </c>
      <c r="D12" s="2" t="s">
        <v>56</v>
      </c>
      <c r="E12" s="2" t="s">
        <v>57</v>
      </c>
      <c r="F12" s="2" t="s">
        <v>15</v>
      </c>
      <c r="G12" s="2">
        <v>24.99</v>
      </c>
      <c r="H12" s="2" t="s">
        <v>58</v>
      </c>
      <c r="I12" s="2">
        <v>13</v>
      </c>
      <c r="J12" s="2" t="str">
        <f t="shared" si="0"/>
        <v>0146</v>
      </c>
      <c r="K12" s="2" t="s">
        <v>21</v>
      </c>
      <c r="L12" s="2" t="s">
        <v>59</v>
      </c>
    </row>
    <row r="13" spans="1:12" ht="14.5" x14ac:dyDescent="0.35">
      <c r="A13" s="2"/>
      <c r="B13" s="2" t="str">
        <f>"9781913947125"</f>
        <v>9781913947125</v>
      </c>
      <c r="C13" s="2" t="s">
        <v>60</v>
      </c>
      <c r="D13" s="2" t="s">
        <v>61</v>
      </c>
      <c r="E13" s="2" t="s">
        <v>34</v>
      </c>
      <c r="F13" s="2" t="s">
        <v>15</v>
      </c>
      <c r="G13" s="2">
        <v>28.99</v>
      </c>
      <c r="H13" s="3">
        <v>40319</v>
      </c>
      <c r="I13" s="2">
        <v>14</v>
      </c>
      <c r="J13" s="2" t="str">
        <f t="shared" si="0"/>
        <v>0146</v>
      </c>
      <c r="K13" s="2" t="s">
        <v>21</v>
      </c>
      <c r="L13" s="2" t="s">
        <v>62</v>
      </c>
    </row>
    <row r="14" spans="1:12" ht="14.5" x14ac:dyDescent="0.35">
      <c r="A14" s="2"/>
      <c r="B14" s="2" t="str">
        <f>"9781786277664"</f>
        <v>9781786277664</v>
      </c>
      <c r="C14" s="2" t="s">
        <v>63</v>
      </c>
      <c r="D14" s="2" t="s">
        <v>64</v>
      </c>
      <c r="E14" s="2" t="s">
        <v>65</v>
      </c>
      <c r="F14" s="2" t="s">
        <v>26</v>
      </c>
      <c r="G14" s="2">
        <v>18.989999999999998</v>
      </c>
      <c r="H14" s="2" t="s">
        <v>66</v>
      </c>
      <c r="I14" s="2">
        <v>15</v>
      </c>
      <c r="J14" s="2" t="str">
        <f t="shared" si="0"/>
        <v>0146</v>
      </c>
      <c r="K14" s="2" t="s">
        <v>21</v>
      </c>
      <c r="L14" s="2" t="s">
        <v>67</v>
      </c>
    </row>
    <row r="15" spans="1:12" ht="14.5" x14ac:dyDescent="0.35">
      <c r="A15" s="2"/>
      <c r="B15" s="2" t="str">
        <f>"9781913947194"</f>
        <v>9781913947194</v>
      </c>
      <c r="C15" s="2" t="s">
        <v>68</v>
      </c>
      <c r="D15" s="2" t="s">
        <v>69</v>
      </c>
      <c r="E15" s="2" t="s">
        <v>70</v>
      </c>
      <c r="F15" s="2" t="s">
        <v>15</v>
      </c>
      <c r="G15" s="2">
        <v>42.99</v>
      </c>
      <c r="H15" s="2" t="s">
        <v>71</v>
      </c>
      <c r="I15" s="2">
        <v>16</v>
      </c>
      <c r="J15" s="2" t="str">
        <f t="shared" si="0"/>
        <v>0146</v>
      </c>
      <c r="K15" s="2" t="s">
        <v>21</v>
      </c>
      <c r="L15" s="2" t="s">
        <v>72</v>
      </c>
    </row>
    <row r="16" spans="1:12" ht="14.5" x14ac:dyDescent="0.35">
      <c r="A16" s="2"/>
      <c r="B16" s="2" t="str">
        <f>"9781786276513"</f>
        <v>9781786276513</v>
      </c>
      <c r="C16" s="2" t="s">
        <v>73</v>
      </c>
      <c r="D16" s="2" t="s">
        <v>74</v>
      </c>
      <c r="E16" s="2" t="s">
        <v>75</v>
      </c>
      <c r="F16" s="2" t="s">
        <v>15</v>
      </c>
      <c r="G16" s="2">
        <v>43</v>
      </c>
      <c r="H16" s="2" t="s">
        <v>76</v>
      </c>
      <c r="I16" s="2">
        <v>17</v>
      </c>
      <c r="J16" s="2" t="str">
        <f t="shared" si="0"/>
        <v>0146</v>
      </c>
      <c r="K16" s="2" t="s">
        <v>21</v>
      </c>
      <c r="L16" s="2" t="s">
        <v>77</v>
      </c>
    </row>
    <row r="17" spans="1:12" ht="14.5" x14ac:dyDescent="0.35">
      <c r="A17" s="2"/>
      <c r="B17" s="2" t="str">
        <f>"9781786277251"</f>
        <v>9781786277251</v>
      </c>
      <c r="C17" s="2" t="s">
        <v>78</v>
      </c>
      <c r="D17" s="2" t="s">
        <v>79</v>
      </c>
      <c r="E17" s="2" t="s">
        <v>57</v>
      </c>
      <c r="F17" s="2" t="s">
        <v>15</v>
      </c>
      <c r="G17" s="2">
        <v>36</v>
      </c>
      <c r="H17" s="3">
        <v>40533</v>
      </c>
      <c r="I17" s="2">
        <v>18</v>
      </c>
      <c r="J17" s="2" t="str">
        <f t="shared" si="0"/>
        <v>0146</v>
      </c>
      <c r="K17" s="2" t="s">
        <v>21</v>
      </c>
      <c r="L17" s="2" t="s">
        <v>80</v>
      </c>
    </row>
    <row r="18" spans="1:12" ht="14.5" x14ac:dyDescent="0.35">
      <c r="A18" s="2"/>
      <c r="B18" s="2" t="str">
        <f>"9781786277015"</f>
        <v>9781786277015</v>
      </c>
      <c r="C18" s="2" t="s">
        <v>81</v>
      </c>
      <c r="D18" s="2" t="s">
        <v>82</v>
      </c>
      <c r="E18" s="2" t="s">
        <v>65</v>
      </c>
      <c r="F18" s="2" t="s">
        <v>26</v>
      </c>
      <c r="G18" s="2">
        <v>24.99</v>
      </c>
      <c r="H18" s="2" t="s">
        <v>43</v>
      </c>
      <c r="I18" s="2">
        <v>19</v>
      </c>
      <c r="J18" s="2" t="str">
        <f t="shared" si="0"/>
        <v>0146</v>
      </c>
      <c r="K18" s="2" t="s">
        <v>21</v>
      </c>
      <c r="L18" s="2" t="s">
        <v>83</v>
      </c>
    </row>
    <row r="19" spans="1:12" ht="14.5" x14ac:dyDescent="0.35">
      <c r="A19" s="2"/>
      <c r="B19" s="2" t="str">
        <f>"9781786277312"</f>
        <v>9781786277312</v>
      </c>
      <c r="C19" s="2" t="s">
        <v>84</v>
      </c>
      <c r="D19" s="2" t="s">
        <v>85</v>
      </c>
      <c r="E19" s="2" t="s">
        <v>57</v>
      </c>
      <c r="F19" s="2" t="s">
        <v>15</v>
      </c>
      <c r="G19" s="2">
        <v>88</v>
      </c>
      <c r="H19" s="2" t="s">
        <v>86</v>
      </c>
      <c r="I19" s="2">
        <v>20</v>
      </c>
      <c r="J19" s="2" t="str">
        <f t="shared" si="0"/>
        <v>0146</v>
      </c>
      <c r="K19" s="2" t="s">
        <v>21</v>
      </c>
      <c r="L19" s="2" t="s">
        <v>87</v>
      </c>
    </row>
    <row r="20" spans="1:12" ht="14.5" x14ac:dyDescent="0.35">
      <c r="A20" s="2"/>
      <c r="B20" s="2" t="str">
        <f>"9781913947484"</f>
        <v>9781913947484</v>
      </c>
      <c r="C20" s="2" t="s">
        <v>88</v>
      </c>
      <c r="D20" s="2" t="s">
        <v>89</v>
      </c>
      <c r="E20" s="2" t="s">
        <v>65</v>
      </c>
      <c r="F20" s="2" t="s">
        <v>15</v>
      </c>
      <c r="G20" s="2">
        <v>80</v>
      </c>
      <c r="H20" s="2" t="s">
        <v>43</v>
      </c>
      <c r="I20" s="2">
        <v>21</v>
      </c>
      <c r="J20" s="2" t="str">
        <f t="shared" si="0"/>
        <v>0146</v>
      </c>
      <c r="K20" s="2" t="s">
        <v>21</v>
      </c>
      <c r="L20" s="2" t="s">
        <v>90</v>
      </c>
    </row>
    <row r="21" spans="1:12" ht="14.5" x14ac:dyDescent="0.35">
      <c r="A21" s="2"/>
      <c r="B21" s="2" t="str">
        <f>"9781913947477"</f>
        <v>9781913947477</v>
      </c>
      <c r="C21" s="2" t="s">
        <v>91</v>
      </c>
      <c r="D21" s="2" t="s">
        <v>92</v>
      </c>
      <c r="E21" s="2" t="s">
        <v>93</v>
      </c>
      <c r="F21" s="2" t="s">
        <v>15</v>
      </c>
      <c r="G21" s="2">
        <v>36</v>
      </c>
      <c r="H21" s="2" t="s">
        <v>71</v>
      </c>
      <c r="I21" s="2">
        <v>22</v>
      </c>
      <c r="J21" s="2" t="str">
        <f t="shared" si="0"/>
        <v>0146</v>
      </c>
      <c r="K21" s="2" t="s">
        <v>21</v>
      </c>
      <c r="L21" s="2" t="s">
        <v>94</v>
      </c>
    </row>
    <row r="22" spans="1:12" ht="14.5" x14ac:dyDescent="0.35">
      <c r="A22" s="2"/>
      <c r="B22" s="2" t="str">
        <f>"9781913947088"</f>
        <v>9781913947088</v>
      </c>
      <c r="C22" s="2" t="s">
        <v>95</v>
      </c>
      <c r="D22" s="2" t="s">
        <v>96</v>
      </c>
      <c r="E22" s="2" t="s">
        <v>93</v>
      </c>
      <c r="F22" s="2" t="s">
        <v>15</v>
      </c>
      <c r="G22" s="2">
        <v>25.99</v>
      </c>
      <c r="H22" s="2" t="s">
        <v>76</v>
      </c>
      <c r="I22" s="2">
        <v>23</v>
      </c>
      <c r="J22" s="2" t="str">
        <f t="shared" si="0"/>
        <v>0146</v>
      </c>
      <c r="K22" s="2" t="s">
        <v>21</v>
      </c>
      <c r="L22" s="2" t="s">
        <v>97</v>
      </c>
    </row>
    <row r="23" spans="1:12" ht="14.5" x14ac:dyDescent="0.35">
      <c r="A23" s="2"/>
      <c r="B23" s="2" t="str">
        <f>"9781913947347"</f>
        <v>9781913947347</v>
      </c>
      <c r="C23" s="2" t="s">
        <v>98</v>
      </c>
      <c r="D23" s="2" t="s">
        <v>99</v>
      </c>
      <c r="E23" s="2" t="s">
        <v>100</v>
      </c>
      <c r="F23" s="2" t="s">
        <v>15</v>
      </c>
      <c r="G23" s="2">
        <v>25.99</v>
      </c>
      <c r="H23" s="2" t="s">
        <v>86</v>
      </c>
      <c r="I23" s="2">
        <v>24</v>
      </c>
      <c r="J23" s="2" t="str">
        <f t="shared" si="0"/>
        <v>0146</v>
      </c>
      <c r="K23" s="2" t="s">
        <v>21</v>
      </c>
      <c r="L23" s="2" t="s">
        <v>101</v>
      </c>
    </row>
    <row r="24" spans="1:12" ht="14.5" x14ac:dyDescent="0.35">
      <c r="A24" s="2"/>
      <c r="B24" s="2" t="str">
        <f>"9781913947552"</f>
        <v>9781913947552</v>
      </c>
      <c r="C24" s="2" t="s">
        <v>102</v>
      </c>
      <c r="D24" s="2" t="s">
        <v>103</v>
      </c>
      <c r="E24" s="2" t="s">
        <v>100</v>
      </c>
      <c r="F24" s="2" t="s">
        <v>15</v>
      </c>
      <c r="G24" s="2">
        <v>25.99</v>
      </c>
      <c r="H24" s="2" t="s">
        <v>86</v>
      </c>
      <c r="I24" s="2">
        <v>25</v>
      </c>
      <c r="J24" s="2" t="str">
        <f t="shared" si="0"/>
        <v>0146</v>
      </c>
      <c r="K24" s="2" t="s">
        <v>21</v>
      </c>
      <c r="L24" s="2" t="s">
        <v>101</v>
      </c>
    </row>
    <row r="25" spans="1:12" ht="14.5" x14ac:dyDescent="0.35">
      <c r="A25" s="2"/>
      <c r="B25" s="2" t="str">
        <f>"9781913947422"</f>
        <v>9781913947422</v>
      </c>
      <c r="C25" s="2" t="s">
        <v>104</v>
      </c>
      <c r="D25" s="2" t="s">
        <v>105</v>
      </c>
      <c r="E25" s="2" t="s">
        <v>57</v>
      </c>
      <c r="F25" s="2" t="s">
        <v>15</v>
      </c>
      <c r="G25" s="2">
        <v>25.99</v>
      </c>
      <c r="H25" s="2" t="s">
        <v>71</v>
      </c>
      <c r="I25" s="2">
        <v>26</v>
      </c>
      <c r="J25" s="2" t="str">
        <f t="shared" si="0"/>
        <v>0146</v>
      </c>
      <c r="K25" s="2" t="s">
        <v>21</v>
      </c>
      <c r="L25" s="2" t="s">
        <v>106</v>
      </c>
    </row>
    <row r="26" spans="1:12" ht="14.5" x14ac:dyDescent="0.35">
      <c r="A26" s="2"/>
      <c r="B26" s="2" t="str">
        <f>"9781786278852"</f>
        <v>9781786278852</v>
      </c>
      <c r="C26" s="2" t="s">
        <v>107</v>
      </c>
      <c r="D26" s="2" t="s">
        <v>108</v>
      </c>
      <c r="E26" s="2" t="s">
        <v>57</v>
      </c>
      <c r="F26" s="2" t="s">
        <v>26</v>
      </c>
      <c r="G26" s="2">
        <v>25.99</v>
      </c>
      <c r="H26" s="2" t="s">
        <v>86</v>
      </c>
      <c r="I26" s="2">
        <v>28</v>
      </c>
      <c r="J26" s="2" t="str">
        <f t="shared" si="0"/>
        <v>0146</v>
      </c>
      <c r="K26" s="2" t="s">
        <v>21</v>
      </c>
      <c r="L26" s="2" t="s">
        <v>109</v>
      </c>
    </row>
    <row r="27" spans="1:12" ht="14.5" x14ac:dyDescent="0.35">
      <c r="A27" s="2"/>
      <c r="B27" s="2" t="str">
        <f>"9781913947590"</f>
        <v>9781913947590</v>
      </c>
      <c r="C27" s="2" t="s">
        <v>110</v>
      </c>
      <c r="D27" s="2" t="s">
        <v>111</v>
      </c>
      <c r="E27" s="2" t="s">
        <v>57</v>
      </c>
      <c r="F27" s="2" t="s">
        <v>15</v>
      </c>
      <c r="G27" s="2">
        <v>88</v>
      </c>
      <c r="H27" s="2" t="s">
        <v>71</v>
      </c>
      <c r="I27" s="2">
        <v>29</v>
      </c>
      <c r="J27" s="2" t="str">
        <f t="shared" si="0"/>
        <v>0146</v>
      </c>
      <c r="K27" s="2" t="s">
        <v>21</v>
      </c>
      <c r="L27" s="2" t="s">
        <v>112</v>
      </c>
    </row>
    <row r="28" spans="1:12" ht="14.5" x14ac:dyDescent="0.35">
      <c r="A28" s="2"/>
      <c r="B28" s="2" t="str">
        <f>"9781913947002"</f>
        <v>9781913947002</v>
      </c>
      <c r="C28" s="2" t="s">
        <v>113</v>
      </c>
      <c r="D28" s="2" t="s">
        <v>114</v>
      </c>
      <c r="E28" s="2" t="s">
        <v>115</v>
      </c>
      <c r="F28" s="2" t="s">
        <v>15</v>
      </c>
      <c r="G28" s="2">
        <v>28.99</v>
      </c>
      <c r="H28" s="2" t="s">
        <v>35</v>
      </c>
      <c r="I28" s="2">
        <v>30</v>
      </c>
      <c r="J28" s="2" t="str">
        <f t="shared" si="0"/>
        <v>0146</v>
      </c>
      <c r="K28" s="2" t="s">
        <v>21</v>
      </c>
      <c r="L28" s="2" t="s">
        <v>116</v>
      </c>
    </row>
    <row r="29" spans="1:12" ht="14.5" x14ac:dyDescent="0.35">
      <c r="A29" s="2"/>
      <c r="B29" s="2" t="str">
        <f>"9781913947521"</f>
        <v>9781913947521</v>
      </c>
      <c r="C29" s="2" t="s">
        <v>117</v>
      </c>
      <c r="D29" s="2" t="s">
        <v>118</v>
      </c>
      <c r="E29" s="2" t="s">
        <v>119</v>
      </c>
      <c r="F29" s="2" t="s">
        <v>15</v>
      </c>
      <c r="G29" s="2">
        <v>28.99</v>
      </c>
      <c r="H29" s="3">
        <v>40533</v>
      </c>
      <c r="I29" s="2">
        <v>31</v>
      </c>
      <c r="J29" s="2" t="str">
        <f t="shared" si="0"/>
        <v>0146</v>
      </c>
      <c r="K29" s="2" t="s">
        <v>21</v>
      </c>
      <c r="L29" s="2" t="s">
        <v>120</v>
      </c>
    </row>
    <row r="30" spans="1:12" ht="14.5" x14ac:dyDescent="0.35">
      <c r="A30" s="2"/>
      <c r="B30" s="2" t="str">
        <f>"9781786279156"</f>
        <v>9781786279156</v>
      </c>
      <c r="C30" s="2" t="s">
        <v>121</v>
      </c>
      <c r="D30" s="2" t="s">
        <v>122</v>
      </c>
      <c r="E30" s="2" t="s">
        <v>119</v>
      </c>
      <c r="F30" s="2" t="s">
        <v>26</v>
      </c>
      <c r="G30" s="2">
        <v>25.99</v>
      </c>
      <c r="H30" s="2" t="s">
        <v>86</v>
      </c>
      <c r="I30" s="2">
        <v>32</v>
      </c>
      <c r="J30" s="2" t="str">
        <f t="shared" si="0"/>
        <v>0146</v>
      </c>
      <c r="K30" s="2" t="s">
        <v>21</v>
      </c>
      <c r="L30" s="2" t="s">
        <v>120</v>
      </c>
    </row>
    <row r="31" spans="1:12" ht="14.5" x14ac:dyDescent="0.35">
      <c r="A31" s="2"/>
      <c r="B31" s="2" t="str">
        <f>"9781913947019"</f>
        <v>9781913947019</v>
      </c>
      <c r="C31" s="2" t="s">
        <v>123</v>
      </c>
      <c r="D31" s="2" t="s">
        <v>124</v>
      </c>
      <c r="E31" s="2" t="s">
        <v>57</v>
      </c>
      <c r="F31" s="2" t="s">
        <v>26</v>
      </c>
      <c r="G31" s="2">
        <v>28.99</v>
      </c>
      <c r="H31" s="3">
        <v>39742</v>
      </c>
      <c r="I31" s="2">
        <v>33</v>
      </c>
      <c r="J31" s="2" t="str">
        <f t="shared" si="0"/>
        <v>0146</v>
      </c>
      <c r="K31" s="2" t="s">
        <v>21</v>
      </c>
      <c r="L31" s="2" t="s">
        <v>125</v>
      </c>
    </row>
    <row r="32" spans="1:12" ht="14.5" x14ac:dyDescent="0.35">
      <c r="A32" s="2"/>
      <c r="B32" s="2" t="str">
        <f>"9781913947026"</f>
        <v>9781913947026</v>
      </c>
      <c r="C32" s="2" t="s">
        <v>126</v>
      </c>
      <c r="D32" s="2" t="s">
        <v>124</v>
      </c>
      <c r="E32" s="2" t="s">
        <v>57</v>
      </c>
      <c r="F32" s="2" t="s">
        <v>26</v>
      </c>
      <c r="G32" s="2">
        <v>28.99</v>
      </c>
      <c r="H32" s="3">
        <v>39742</v>
      </c>
      <c r="I32" s="2">
        <v>34</v>
      </c>
      <c r="J32" s="2" t="str">
        <f t="shared" si="0"/>
        <v>0146</v>
      </c>
      <c r="K32" s="2" t="s">
        <v>21</v>
      </c>
      <c r="L32" s="2" t="s">
        <v>125</v>
      </c>
    </row>
    <row r="33" spans="1:12" ht="14.5" x14ac:dyDescent="0.35">
      <c r="A33" s="2"/>
      <c r="B33" s="2" t="str">
        <f>"9781786279538"</f>
        <v>9781786279538</v>
      </c>
      <c r="C33" s="2" t="s">
        <v>127</v>
      </c>
      <c r="D33" s="2" t="s">
        <v>128</v>
      </c>
      <c r="E33" s="2" t="s">
        <v>129</v>
      </c>
      <c r="F33" s="2" t="s">
        <v>26</v>
      </c>
      <c r="G33" s="2">
        <v>25.99</v>
      </c>
      <c r="H33" s="3">
        <v>39742</v>
      </c>
      <c r="I33" s="2">
        <v>35</v>
      </c>
      <c r="J33" s="2" t="str">
        <f t="shared" si="0"/>
        <v>0146</v>
      </c>
      <c r="K33" s="2" t="s">
        <v>21</v>
      </c>
      <c r="L33" s="2" t="s">
        <v>130</v>
      </c>
    </row>
    <row r="34" spans="1:12" ht="14.5" x14ac:dyDescent="0.35">
      <c r="A34" s="2"/>
      <c r="B34" s="2" t="str">
        <f>"9781913947613"</f>
        <v>9781913947613</v>
      </c>
      <c r="C34" s="2" t="s">
        <v>131</v>
      </c>
      <c r="D34" s="2" t="s">
        <v>132</v>
      </c>
      <c r="E34" s="2" t="s">
        <v>129</v>
      </c>
      <c r="F34" s="2" t="s">
        <v>15</v>
      </c>
      <c r="G34" s="2">
        <v>195</v>
      </c>
      <c r="H34" s="3">
        <v>41111</v>
      </c>
      <c r="I34" s="2">
        <v>36</v>
      </c>
      <c r="J34" s="2" t="str">
        <f t="shared" ref="J34:J65" si="1">"0146"</f>
        <v>0146</v>
      </c>
      <c r="K34" s="2" t="s">
        <v>21</v>
      </c>
      <c r="L34" s="2" t="s">
        <v>133</v>
      </c>
    </row>
    <row r="35" spans="1:12" ht="14.5" x14ac:dyDescent="0.35">
      <c r="A35" s="2"/>
      <c r="B35" s="2" t="str">
        <f>"9781786276537"</f>
        <v>9781786276537</v>
      </c>
      <c r="C35" s="2" t="s">
        <v>134</v>
      </c>
      <c r="D35" s="2" t="s">
        <v>135</v>
      </c>
      <c r="E35" s="2" t="s">
        <v>129</v>
      </c>
      <c r="F35" s="2" t="s">
        <v>26</v>
      </c>
      <c r="G35" s="2">
        <v>95</v>
      </c>
      <c r="H35" s="3">
        <v>39742</v>
      </c>
      <c r="I35" s="2">
        <v>37</v>
      </c>
      <c r="J35" s="2" t="str">
        <f t="shared" si="1"/>
        <v>0146</v>
      </c>
      <c r="K35" s="2" t="s">
        <v>21</v>
      </c>
      <c r="L35" s="2" t="s">
        <v>133</v>
      </c>
    </row>
    <row r="36" spans="1:12" ht="14.5" x14ac:dyDescent="0.35">
      <c r="A36" s="2"/>
      <c r="B36" s="2" t="str">
        <f>"9781913947323"</f>
        <v>9781913947323</v>
      </c>
      <c r="C36" s="2" t="s">
        <v>136</v>
      </c>
      <c r="D36" s="2" t="s">
        <v>137</v>
      </c>
      <c r="E36" s="2" t="s">
        <v>129</v>
      </c>
      <c r="F36" s="2" t="s">
        <v>26</v>
      </c>
      <c r="G36" s="2">
        <v>65</v>
      </c>
      <c r="H36" s="2" t="s">
        <v>138</v>
      </c>
      <c r="I36" s="2">
        <v>38</v>
      </c>
      <c r="J36" s="2" t="str">
        <f t="shared" si="1"/>
        <v>0146</v>
      </c>
      <c r="K36" s="2" t="s">
        <v>21</v>
      </c>
      <c r="L36" s="2" t="s">
        <v>139</v>
      </c>
    </row>
    <row r="37" spans="1:12" ht="29" x14ac:dyDescent="0.35">
      <c r="A37" s="2"/>
      <c r="B37" s="2" t="str">
        <f>"9781913947446"</f>
        <v>9781913947446</v>
      </c>
      <c r="C37" s="2" t="s">
        <v>140</v>
      </c>
      <c r="D37" s="2" t="s">
        <v>141</v>
      </c>
      <c r="E37" s="2" t="s">
        <v>57</v>
      </c>
      <c r="F37" s="2" t="s">
        <v>15</v>
      </c>
      <c r="G37" s="2">
        <v>125</v>
      </c>
      <c r="H37" s="2" t="s">
        <v>142</v>
      </c>
      <c r="I37" s="2">
        <v>39</v>
      </c>
      <c r="J37" s="2" t="str">
        <f t="shared" si="1"/>
        <v>0146</v>
      </c>
      <c r="K37" s="2" t="s">
        <v>21</v>
      </c>
      <c r="L37" s="2" t="s">
        <v>143</v>
      </c>
    </row>
    <row r="38" spans="1:12" ht="14.5" x14ac:dyDescent="0.35">
      <c r="A38" s="2"/>
      <c r="B38" s="2" t="str">
        <f>"9781786276810"</f>
        <v>9781786276810</v>
      </c>
      <c r="C38" s="2" t="s">
        <v>144</v>
      </c>
      <c r="D38" s="2" t="s">
        <v>145</v>
      </c>
      <c r="E38" s="2" t="s">
        <v>146</v>
      </c>
      <c r="F38" s="2" t="s">
        <v>26</v>
      </c>
      <c r="G38" s="2">
        <v>72</v>
      </c>
      <c r="H38" s="2" t="s">
        <v>66</v>
      </c>
      <c r="I38" s="2">
        <v>39</v>
      </c>
      <c r="J38" s="2" t="str">
        <f t="shared" si="1"/>
        <v>0146</v>
      </c>
      <c r="K38" s="2" t="s">
        <v>21</v>
      </c>
      <c r="L38" s="2" t="s">
        <v>147</v>
      </c>
    </row>
    <row r="39" spans="1:12" ht="29" x14ac:dyDescent="0.35">
      <c r="A39" s="2"/>
      <c r="B39" s="2" t="str">
        <f>"9781913947262"</f>
        <v>9781913947262</v>
      </c>
      <c r="C39" s="2" t="s">
        <v>148</v>
      </c>
      <c r="D39" s="2" t="s">
        <v>149</v>
      </c>
      <c r="E39" s="2" t="s">
        <v>150</v>
      </c>
      <c r="F39" s="2" t="s">
        <v>15</v>
      </c>
      <c r="G39" s="2">
        <v>18.989999999999998</v>
      </c>
      <c r="H39" s="3">
        <v>40533</v>
      </c>
      <c r="I39" s="2">
        <v>42</v>
      </c>
      <c r="J39" s="2" t="str">
        <f t="shared" si="1"/>
        <v>0146</v>
      </c>
      <c r="K39" s="2" t="s">
        <v>21</v>
      </c>
      <c r="L39" s="2" t="s">
        <v>151</v>
      </c>
    </row>
    <row r="40" spans="1:12" ht="14.5" x14ac:dyDescent="0.35">
      <c r="A40" s="2"/>
      <c r="B40" s="2" t="str">
        <f>"9781786277831"</f>
        <v>9781786277831</v>
      </c>
      <c r="C40" s="2" t="s">
        <v>152</v>
      </c>
      <c r="D40" s="2" t="s">
        <v>153</v>
      </c>
      <c r="E40" s="2" t="s">
        <v>150</v>
      </c>
      <c r="F40" s="2" t="s">
        <v>154</v>
      </c>
      <c r="G40" s="2">
        <v>14.99</v>
      </c>
      <c r="H40" s="3">
        <v>39742</v>
      </c>
      <c r="I40" s="2">
        <v>44</v>
      </c>
      <c r="J40" s="2" t="str">
        <f t="shared" si="1"/>
        <v>0146</v>
      </c>
      <c r="K40" s="2" t="s">
        <v>17</v>
      </c>
      <c r="L40" s="2" t="s">
        <v>155</v>
      </c>
    </row>
    <row r="41" spans="1:12" ht="14.5" x14ac:dyDescent="0.35">
      <c r="A41" s="2"/>
      <c r="B41" s="2" t="str">
        <f>"9781786277770"</f>
        <v>9781786277770</v>
      </c>
      <c r="C41" s="2" t="s">
        <v>156</v>
      </c>
      <c r="D41" s="2" t="s">
        <v>153</v>
      </c>
      <c r="E41" s="2" t="s">
        <v>150</v>
      </c>
      <c r="F41" s="2" t="s">
        <v>154</v>
      </c>
      <c r="G41" s="2">
        <v>14.99</v>
      </c>
      <c r="H41" s="3">
        <v>39742</v>
      </c>
      <c r="I41" s="2">
        <v>45</v>
      </c>
      <c r="J41" s="2" t="str">
        <f t="shared" si="1"/>
        <v>0146</v>
      </c>
      <c r="K41" s="2" t="s">
        <v>17</v>
      </c>
      <c r="L41" s="2" t="s">
        <v>157</v>
      </c>
    </row>
    <row r="42" spans="1:12" ht="14.5" x14ac:dyDescent="0.35">
      <c r="A42" s="2"/>
      <c r="B42" s="2" t="str">
        <f>"9781913947040"</f>
        <v>9781913947040</v>
      </c>
      <c r="C42" s="2" t="s">
        <v>158</v>
      </c>
      <c r="D42" s="2" t="s">
        <v>159</v>
      </c>
      <c r="E42" s="2" t="s">
        <v>150</v>
      </c>
      <c r="F42" s="2" t="s">
        <v>15</v>
      </c>
      <c r="G42" s="2">
        <v>28.99</v>
      </c>
      <c r="H42" s="2" t="s">
        <v>66</v>
      </c>
      <c r="I42" s="2">
        <v>48</v>
      </c>
      <c r="J42" s="2" t="str">
        <f t="shared" si="1"/>
        <v>0146</v>
      </c>
      <c r="K42" s="2" t="s">
        <v>21</v>
      </c>
      <c r="L42" s="2" t="s">
        <v>160</v>
      </c>
    </row>
    <row r="43" spans="1:12" ht="14.5" x14ac:dyDescent="0.35">
      <c r="A43" s="2"/>
      <c r="B43" s="2" t="str">
        <f>"9781913947248"</f>
        <v>9781913947248</v>
      </c>
      <c r="C43" s="2" t="s">
        <v>161</v>
      </c>
      <c r="D43" s="2" t="s">
        <v>162</v>
      </c>
      <c r="E43" s="2" t="s">
        <v>150</v>
      </c>
      <c r="F43" s="2" t="s">
        <v>15</v>
      </c>
      <c r="G43" s="2">
        <v>24.99</v>
      </c>
      <c r="H43" s="3">
        <v>39742</v>
      </c>
      <c r="I43" s="2">
        <v>49</v>
      </c>
      <c r="J43" s="2" t="str">
        <f t="shared" si="1"/>
        <v>0146</v>
      </c>
      <c r="K43" s="2" t="s">
        <v>17</v>
      </c>
      <c r="L43" s="2" t="s">
        <v>163</v>
      </c>
    </row>
    <row r="44" spans="1:12" ht="14.5" x14ac:dyDescent="0.35">
      <c r="A44" s="2"/>
      <c r="B44" s="2" t="str">
        <f>"9781786279323"</f>
        <v>9781786279323</v>
      </c>
      <c r="C44" s="2" t="s">
        <v>164</v>
      </c>
      <c r="D44" s="2" t="s">
        <v>165</v>
      </c>
      <c r="E44" s="2" t="s">
        <v>166</v>
      </c>
      <c r="F44" s="2" t="s">
        <v>15</v>
      </c>
      <c r="G44" s="2">
        <v>32.99</v>
      </c>
      <c r="H44" s="2" t="s">
        <v>167</v>
      </c>
      <c r="I44" s="2">
        <v>50</v>
      </c>
      <c r="J44" s="2" t="str">
        <f t="shared" si="1"/>
        <v>0146</v>
      </c>
      <c r="K44" s="2" t="s">
        <v>21</v>
      </c>
      <c r="L44" s="2" t="s">
        <v>168</v>
      </c>
    </row>
    <row r="45" spans="1:12" ht="14.5" x14ac:dyDescent="0.35">
      <c r="A45" s="2"/>
      <c r="B45" s="2" t="str">
        <f>"9781786278982"</f>
        <v>9781786278982</v>
      </c>
      <c r="C45" s="2" t="s">
        <v>169</v>
      </c>
      <c r="D45" s="2" t="s">
        <v>170</v>
      </c>
      <c r="E45" s="2" t="s">
        <v>171</v>
      </c>
      <c r="F45" s="2" t="s">
        <v>15</v>
      </c>
      <c r="G45" s="2">
        <v>18.989999999999998</v>
      </c>
      <c r="H45" s="2" t="s">
        <v>76</v>
      </c>
      <c r="I45" s="2">
        <v>51</v>
      </c>
      <c r="J45" s="2" t="str">
        <f t="shared" si="1"/>
        <v>0146</v>
      </c>
      <c r="K45" s="2" t="s">
        <v>21</v>
      </c>
      <c r="L45" s="2" t="s">
        <v>172</v>
      </c>
    </row>
    <row r="46" spans="1:12" ht="14.5" x14ac:dyDescent="0.35">
      <c r="A46" s="2"/>
      <c r="B46" s="2" t="str">
        <f>"9781786279545"</f>
        <v>9781786279545</v>
      </c>
      <c r="C46" s="2" t="s">
        <v>173</v>
      </c>
      <c r="D46" s="2" t="s">
        <v>174</v>
      </c>
      <c r="E46" s="2" t="s">
        <v>150</v>
      </c>
      <c r="F46" s="2" t="s">
        <v>175</v>
      </c>
      <c r="G46" s="2">
        <v>22.5</v>
      </c>
      <c r="H46" s="2" t="s">
        <v>167</v>
      </c>
      <c r="I46" s="2">
        <v>52</v>
      </c>
      <c r="J46" s="2" t="str">
        <f t="shared" si="1"/>
        <v>0146</v>
      </c>
      <c r="K46" s="2" t="s">
        <v>21</v>
      </c>
      <c r="L46" s="2" t="s">
        <v>176</v>
      </c>
    </row>
    <row r="47" spans="1:12" ht="14.5" x14ac:dyDescent="0.35">
      <c r="A47" s="2"/>
      <c r="B47" s="2" t="str">
        <f>"9781786279576"</f>
        <v>9781786279576</v>
      </c>
      <c r="C47" s="2" t="s">
        <v>177</v>
      </c>
      <c r="D47" s="2" t="s">
        <v>174</v>
      </c>
      <c r="E47" s="2" t="s">
        <v>150</v>
      </c>
      <c r="F47" s="2" t="s">
        <v>175</v>
      </c>
      <c r="G47" s="2">
        <v>22.5</v>
      </c>
      <c r="H47" s="2" t="s">
        <v>167</v>
      </c>
      <c r="I47" s="2">
        <v>53</v>
      </c>
      <c r="J47" s="2" t="str">
        <f t="shared" si="1"/>
        <v>0146</v>
      </c>
      <c r="K47" s="2" t="s">
        <v>21</v>
      </c>
      <c r="L47" s="2" t="s">
        <v>176</v>
      </c>
    </row>
    <row r="48" spans="1:12" ht="14.5" x14ac:dyDescent="0.35">
      <c r="A48" s="2"/>
      <c r="B48" s="2" t="str">
        <f>"9781913947545"</f>
        <v>9781913947545</v>
      </c>
      <c r="C48" s="2" t="s">
        <v>178</v>
      </c>
      <c r="D48" s="2" t="s">
        <v>179</v>
      </c>
      <c r="E48" s="2" t="s">
        <v>150</v>
      </c>
      <c r="F48" s="2" t="s">
        <v>180</v>
      </c>
      <c r="G48" s="2">
        <v>22.5</v>
      </c>
      <c r="H48" s="2" t="s">
        <v>43</v>
      </c>
      <c r="I48" s="2">
        <v>54</v>
      </c>
      <c r="J48" s="2" t="str">
        <f t="shared" si="1"/>
        <v>0146</v>
      </c>
      <c r="K48" s="2" t="s">
        <v>21</v>
      </c>
      <c r="L48" s="2" t="s">
        <v>181</v>
      </c>
    </row>
    <row r="49" spans="1:12" ht="14.5" x14ac:dyDescent="0.35">
      <c r="A49" s="2"/>
      <c r="B49" s="2" t="str">
        <f>"9781913947378"</f>
        <v>9781913947378</v>
      </c>
      <c r="C49" s="2" t="s">
        <v>182</v>
      </c>
      <c r="D49" s="2" t="s">
        <v>183</v>
      </c>
      <c r="E49" s="2" t="s">
        <v>150</v>
      </c>
      <c r="F49" s="2" t="s">
        <v>184</v>
      </c>
      <c r="G49" s="2">
        <v>24.99</v>
      </c>
      <c r="H49" s="2" t="s">
        <v>43</v>
      </c>
      <c r="I49" s="2">
        <v>56</v>
      </c>
      <c r="J49" s="2" t="str">
        <f t="shared" si="1"/>
        <v>0146</v>
      </c>
      <c r="K49" s="2" t="s">
        <v>21</v>
      </c>
      <c r="L49" s="2" t="s">
        <v>185</v>
      </c>
    </row>
    <row r="50" spans="1:12" ht="14.5" x14ac:dyDescent="0.35">
      <c r="A50" s="2"/>
      <c r="B50" s="2" t="str">
        <f>"9781913947354"</f>
        <v>9781913947354</v>
      </c>
      <c r="C50" s="2" t="s">
        <v>186</v>
      </c>
      <c r="D50" s="2" t="s">
        <v>187</v>
      </c>
      <c r="E50" s="2" t="s">
        <v>150</v>
      </c>
      <c r="F50" s="2" t="s">
        <v>175</v>
      </c>
      <c r="G50" s="2">
        <v>24.99</v>
      </c>
      <c r="H50" s="2" t="s">
        <v>76</v>
      </c>
      <c r="I50" s="2">
        <v>57</v>
      </c>
      <c r="J50" s="2" t="str">
        <f t="shared" si="1"/>
        <v>0146</v>
      </c>
      <c r="K50" s="2" t="s">
        <v>21</v>
      </c>
      <c r="L50" s="2" t="s">
        <v>188</v>
      </c>
    </row>
    <row r="51" spans="1:12" ht="29" x14ac:dyDescent="0.35">
      <c r="A51" s="2"/>
      <c r="B51" s="2" t="str">
        <f>"9781913947507"</f>
        <v>9781913947507</v>
      </c>
      <c r="C51" s="2" t="s">
        <v>189</v>
      </c>
      <c r="D51" s="2" t="s">
        <v>190</v>
      </c>
      <c r="E51" s="2" t="s">
        <v>150</v>
      </c>
      <c r="F51" s="2" t="s">
        <v>175</v>
      </c>
      <c r="G51" s="2">
        <v>24.99</v>
      </c>
      <c r="H51" s="3">
        <v>39742</v>
      </c>
      <c r="I51" s="2">
        <v>58</v>
      </c>
      <c r="J51" s="2" t="str">
        <f t="shared" si="1"/>
        <v>0146</v>
      </c>
      <c r="K51" s="2" t="s">
        <v>17</v>
      </c>
      <c r="L51" s="2" t="s">
        <v>191</v>
      </c>
    </row>
    <row r="52" spans="1:12" ht="14.5" x14ac:dyDescent="0.35">
      <c r="A52" s="2"/>
      <c r="B52" s="2" t="str">
        <f>"9781913947439"</f>
        <v>9781913947439</v>
      </c>
      <c r="C52" s="2" t="s">
        <v>192</v>
      </c>
      <c r="D52" s="2" t="s">
        <v>193</v>
      </c>
      <c r="E52" s="2" t="s">
        <v>25</v>
      </c>
      <c r="F52" s="2" t="s">
        <v>175</v>
      </c>
      <c r="G52" s="2">
        <v>44.99</v>
      </c>
      <c r="H52" s="3">
        <v>40533</v>
      </c>
      <c r="I52" s="2">
        <v>62</v>
      </c>
      <c r="J52" s="2" t="str">
        <f t="shared" si="1"/>
        <v>0146</v>
      </c>
      <c r="K52" s="2" t="s">
        <v>21</v>
      </c>
      <c r="L52" s="2" t="s">
        <v>194</v>
      </c>
    </row>
    <row r="53" spans="1:12" ht="14.5" x14ac:dyDescent="0.35">
      <c r="A53" s="2"/>
      <c r="B53" s="2" t="str">
        <f>"9781913947804"</f>
        <v>9781913947804</v>
      </c>
      <c r="C53" s="2" t="s">
        <v>195</v>
      </c>
      <c r="D53" s="2" t="s">
        <v>196</v>
      </c>
      <c r="E53" s="2" t="s">
        <v>25</v>
      </c>
      <c r="F53" s="2" t="s">
        <v>175</v>
      </c>
      <c r="G53" s="2">
        <v>52</v>
      </c>
      <c r="H53" s="3">
        <v>40595</v>
      </c>
      <c r="I53" s="2">
        <v>63</v>
      </c>
      <c r="J53" s="2" t="str">
        <f t="shared" si="1"/>
        <v>0146</v>
      </c>
      <c r="K53" s="2" t="s">
        <v>21</v>
      </c>
      <c r="L53" s="2" t="s">
        <v>194</v>
      </c>
    </row>
    <row r="54" spans="1:12" ht="14.5" x14ac:dyDescent="0.35">
      <c r="A54" s="2"/>
      <c r="B54" s="2" t="str">
        <f>"9781786279552"</f>
        <v>9781786279552</v>
      </c>
      <c r="C54" s="2" t="s">
        <v>197</v>
      </c>
      <c r="D54" s="2" t="s">
        <v>198</v>
      </c>
      <c r="E54" s="2" t="s">
        <v>199</v>
      </c>
      <c r="F54" s="2" t="s">
        <v>180</v>
      </c>
      <c r="G54" s="2">
        <v>24.99</v>
      </c>
      <c r="H54" s="2" t="s">
        <v>16</v>
      </c>
      <c r="I54" s="2">
        <v>64</v>
      </c>
      <c r="J54" s="2" t="str">
        <f t="shared" si="1"/>
        <v>0146</v>
      </c>
      <c r="K54" s="2" t="s">
        <v>21</v>
      </c>
      <c r="L54" s="2" t="s">
        <v>200</v>
      </c>
    </row>
    <row r="55" spans="1:12" ht="14.5" x14ac:dyDescent="0.35">
      <c r="A55" s="2"/>
      <c r="B55" s="2" t="str">
        <f>"9781913947200"</f>
        <v>9781913947200</v>
      </c>
      <c r="C55" s="2" t="s">
        <v>201</v>
      </c>
      <c r="D55" s="2" t="s">
        <v>202</v>
      </c>
      <c r="E55" s="2" t="s">
        <v>203</v>
      </c>
      <c r="F55" s="2" t="s">
        <v>175</v>
      </c>
      <c r="G55" s="2">
        <v>24.99</v>
      </c>
      <c r="H55" s="3">
        <v>40533</v>
      </c>
      <c r="I55" s="2">
        <v>65</v>
      </c>
      <c r="J55" s="2" t="str">
        <f t="shared" si="1"/>
        <v>0146</v>
      </c>
      <c r="K55" s="2" t="s">
        <v>21</v>
      </c>
      <c r="L55" s="2" t="s">
        <v>204</v>
      </c>
    </row>
    <row r="56" spans="1:12" ht="14.5" x14ac:dyDescent="0.35">
      <c r="A56" s="2"/>
      <c r="B56" s="2" t="str">
        <f>"9781913947224"</f>
        <v>9781913947224</v>
      </c>
      <c r="C56" s="2" t="s">
        <v>205</v>
      </c>
      <c r="D56" s="2" t="s">
        <v>206</v>
      </c>
      <c r="E56" s="2" t="s">
        <v>14</v>
      </c>
      <c r="F56" s="2" t="s">
        <v>180</v>
      </c>
      <c r="G56" s="2">
        <v>26.99</v>
      </c>
      <c r="H56" s="3">
        <v>40533</v>
      </c>
      <c r="I56" s="2">
        <v>66</v>
      </c>
      <c r="J56" s="2" t="str">
        <f t="shared" si="1"/>
        <v>0146</v>
      </c>
      <c r="K56" s="2" t="s">
        <v>21</v>
      </c>
      <c r="L56" s="2" t="s">
        <v>207</v>
      </c>
    </row>
    <row r="57" spans="1:12" ht="14.5" x14ac:dyDescent="0.35">
      <c r="A57" s="2"/>
      <c r="B57" s="2" t="str">
        <f>"9781786277411"</f>
        <v>9781786277411</v>
      </c>
      <c r="C57" s="2" t="s">
        <v>208</v>
      </c>
      <c r="D57" s="2" t="s">
        <v>209</v>
      </c>
      <c r="E57" s="2" t="s">
        <v>25</v>
      </c>
      <c r="F57" s="2" t="s">
        <v>180</v>
      </c>
      <c r="G57" s="2">
        <v>22.5</v>
      </c>
      <c r="H57" s="3">
        <v>40015</v>
      </c>
      <c r="I57" s="2">
        <v>67</v>
      </c>
      <c r="J57" s="2" t="str">
        <f t="shared" si="1"/>
        <v>0146</v>
      </c>
      <c r="K57" s="2" t="s">
        <v>21</v>
      </c>
      <c r="L57" s="2" t="s">
        <v>210</v>
      </c>
    </row>
    <row r="58" spans="1:12" ht="14.5" x14ac:dyDescent="0.35">
      <c r="A58" s="2"/>
      <c r="B58" s="2" t="str">
        <f>"9781913947736"</f>
        <v>9781913947736</v>
      </c>
      <c r="C58" s="2" t="s">
        <v>211</v>
      </c>
      <c r="D58" s="2" t="s">
        <v>212</v>
      </c>
      <c r="E58" s="2" t="s">
        <v>199</v>
      </c>
      <c r="F58" s="2" t="s">
        <v>26</v>
      </c>
      <c r="G58" s="2">
        <v>21.99</v>
      </c>
      <c r="H58" s="2" t="s">
        <v>213</v>
      </c>
      <c r="I58" s="2">
        <v>68</v>
      </c>
      <c r="J58" s="2" t="str">
        <f t="shared" si="1"/>
        <v>0146</v>
      </c>
      <c r="K58" s="2" t="s">
        <v>30</v>
      </c>
      <c r="L58" s="2" t="s">
        <v>214</v>
      </c>
    </row>
    <row r="59" spans="1:12" ht="14.5" x14ac:dyDescent="0.35">
      <c r="A59" s="2"/>
      <c r="B59" s="2" t="str">
        <f>"9781913947743"</f>
        <v>9781913947743</v>
      </c>
      <c r="C59" s="2" t="s">
        <v>215</v>
      </c>
      <c r="D59" s="2" t="s">
        <v>212</v>
      </c>
      <c r="E59" s="2" t="s">
        <v>199</v>
      </c>
      <c r="F59" s="2" t="s">
        <v>26</v>
      </c>
      <c r="G59" s="2">
        <v>21.99</v>
      </c>
      <c r="H59" s="2" t="s">
        <v>213</v>
      </c>
      <c r="I59" s="2">
        <v>68</v>
      </c>
      <c r="J59" s="2" t="str">
        <f t="shared" si="1"/>
        <v>0146</v>
      </c>
      <c r="K59" s="2" t="s">
        <v>30</v>
      </c>
      <c r="L59" s="2" t="s">
        <v>214</v>
      </c>
    </row>
    <row r="60" spans="1:12" ht="14.5" x14ac:dyDescent="0.35">
      <c r="A60" s="2"/>
      <c r="B60" s="2" t="str">
        <f>"9781913947750"</f>
        <v>9781913947750</v>
      </c>
      <c r="C60" s="2" t="s">
        <v>216</v>
      </c>
      <c r="D60" s="2" t="s">
        <v>212</v>
      </c>
      <c r="E60" s="2" t="s">
        <v>199</v>
      </c>
      <c r="F60" s="2" t="s">
        <v>26</v>
      </c>
      <c r="G60" s="2">
        <v>21.99</v>
      </c>
      <c r="H60" s="2" t="s">
        <v>213</v>
      </c>
      <c r="I60" s="2">
        <v>68</v>
      </c>
      <c r="J60" s="2" t="str">
        <f t="shared" si="1"/>
        <v>0146</v>
      </c>
      <c r="K60" s="2" t="s">
        <v>30</v>
      </c>
      <c r="L60" s="2" t="s">
        <v>214</v>
      </c>
    </row>
    <row r="61" spans="1:12" ht="29" x14ac:dyDescent="0.35">
      <c r="A61" s="2"/>
      <c r="B61" s="2" t="str">
        <f>"9781913947620"</f>
        <v>9781913947620</v>
      </c>
      <c r="C61" s="2" t="s">
        <v>217</v>
      </c>
      <c r="D61" s="2" t="s">
        <v>218</v>
      </c>
      <c r="E61" s="2" t="s">
        <v>25</v>
      </c>
      <c r="F61" s="2" t="s">
        <v>184</v>
      </c>
      <c r="G61" s="2">
        <v>18.989999999999998</v>
      </c>
      <c r="H61" s="2" t="s">
        <v>53</v>
      </c>
      <c r="I61" s="2">
        <v>70</v>
      </c>
      <c r="J61" s="2" t="str">
        <f t="shared" si="1"/>
        <v>0146</v>
      </c>
      <c r="K61" s="2" t="s">
        <v>21</v>
      </c>
      <c r="L61" s="2" t="s">
        <v>219</v>
      </c>
    </row>
    <row r="62" spans="1:12" ht="29" x14ac:dyDescent="0.35">
      <c r="A62" s="2"/>
      <c r="B62" s="2" t="str">
        <f>"9781913947491"</f>
        <v>9781913947491</v>
      </c>
      <c r="C62" s="2" t="s">
        <v>220</v>
      </c>
      <c r="D62" s="2" t="s">
        <v>218</v>
      </c>
      <c r="E62" s="2" t="s">
        <v>25</v>
      </c>
      <c r="F62" s="2" t="s">
        <v>184</v>
      </c>
      <c r="G62" s="2">
        <v>18.989999999999998</v>
      </c>
      <c r="H62" s="2" t="s">
        <v>53</v>
      </c>
      <c r="I62" s="2">
        <v>70</v>
      </c>
      <c r="J62" s="2" t="str">
        <f t="shared" si="1"/>
        <v>0146</v>
      </c>
      <c r="K62" s="2" t="s">
        <v>21</v>
      </c>
      <c r="L62" s="2" t="s">
        <v>219</v>
      </c>
    </row>
    <row r="63" spans="1:12" ht="29" x14ac:dyDescent="0.35">
      <c r="A63" s="2"/>
      <c r="B63" s="2" t="str">
        <f>"9781913947637"</f>
        <v>9781913947637</v>
      </c>
      <c r="C63" s="2" t="s">
        <v>221</v>
      </c>
      <c r="D63" s="2" t="s">
        <v>218</v>
      </c>
      <c r="E63" s="2" t="s">
        <v>25</v>
      </c>
      <c r="F63" s="2" t="s">
        <v>184</v>
      </c>
      <c r="G63" s="2">
        <v>18.989999999999998</v>
      </c>
      <c r="H63" s="2" t="s">
        <v>53</v>
      </c>
      <c r="I63" s="2">
        <v>70</v>
      </c>
      <c r="J63" s="2" t="str">
        <f t="shared" si="1"/>
        <v>0146</v>
      </c>
      <c r="K63" s="2" t="s">
        <v>21</v>
      </c>
      <c r="L63" s="2" t="s">
        <v>219</v>
      </c>
    </row>
    <row r="64" spans="1:12" ht="14.5" x14ac:dyDescent="0.35">
      <c r="A64" s="2"/>
      <c r="B64" s="2" t="str">
        <f>"9781913947569"</f>
        <v>9781913947569</v>
      </c>
      <c r="C64" s="2" t="s">
        <v>222</v>
      </c>
      <c r="D64" s="2" t="s">
        <v>223</v>
      </c>
      <c r="E64" s="2" t="s">
        <v>25</v>
      </c>
      <c r="F64" s="2" t="s">
        <v>184</v>
      </c>
      <c r="G64" s="2">
        <v>32.99</v>
      </c>
      <c r="H64" s="3">
        <v>40807</v>
      </c>
      <c r="I64" s="2">
        <v>72</v>
      </c>
      <c r="J64" s="2" t="str">
        <f t="shared" si="1"/>
        <v>0146</v>
      </c>
      <c r="K64" s="2" t="s">
        <v>21</v>
      </c>
      <c r="L64" s="2" t="s">
        <v>219</v>
      </c>
    </row>
    <row r="65" spans="1:12" ht="14.5" x14ac:dyDescent="0.35">
      <c r="A65" s="2"/>
      <c r="B65" s="2" t="str">
        <f>"9781913947156"</f>
        <v>9781913947156</v>
      </c>
      <c r="C65" s="2" t="s">
        <v>224</v>
      </c>
      <c r="D65" s="2" t="s">
        <v>225</v>
      </c>
      <c r="E65" s="2" t="s">
        <v>25</v>
      </c>
      <c r="F65" s="2" t="s">
        <v>184</v>
      </c>
      <c r="G65" s="2">
        <v>29.99</v>
      </c>
      <c r="H65" s="2" t="s">
        <v>226</v>
      </c>
      <c r="I65" s="2">
        <v>73</v>
      </c>
      <c r="J65" s="2" t="str">
        <f t="shared" si="1"/>
        <v>0146</v>
      </c>
      <c r="K65" s="2" t="s">
        <v>21</v>
      </c>
      <c r="L65" s="2" t="s">
        <v>219</v>
      </c>
    </row>
    <row r="66" spans="1:12" ht="14.5" x14ac:dyDescent="0.35">
      <c r="A66" s="2"/>
      <c r="B66" s="2" t="str">
        <f>"9781913947774"</f>
        <v>9781913947774</v>
      </c>
      <c r="C66" s="2" t="s">
        <v>227</v>
      </c>
      <c r="D66" s="2" t="s">
        <v>228</v>
      </c>
      <c r="E66" s="2" t="s">
        <v>25</v>
      </c>
      <c r="F66" s="2" t="s">
        <v>184</v>
      </c>
      <c r="G66" s="2">
        <v>29.99</v>
      </c>
      <c r="H66" s="2" t="s">
        <v>226</v>
      </c>
      <c r="I66" s="2">
        <v>74</v>
      </c>
      <c r="J66" s="2" t="str">
        <f t="shared" ref="J66:J72" si="2">"0146"</f>
        <v>0146</v>
      </c>
      <c r="K66" s="2" t="s">
        <v>21</v>
      </c>
      <c r="L66" s="2" t="s">
        <v>219</v>
      </c>
    </row>
    <row r="67" spans="1:12" ht="29" x14ac:dyDescent="0.35">
      <c r="A67" s="2"/>
      <c r="B67" s="2" t="str">
        <f>"9781913947583"</f>
        <v>9781913947583</v>
      </c>
      <c r="C67" s="2" t="s">
        <v>229</v>
      </c>
      <c r="D67" s="2" t="s">
        <v>230</v>
      </c>
      <c r="E67" s="2" t="s">
        <v>25</v>
      </c>
      <c r="F67" s="2" t="s">
        <v>184</v>
      </c>
      <c r="G67" s="2">
        <v>29.99</v>
      </c>
      <c r="H67" s="2" t="s">
        <v>226</v>
      </c>
      <c r="I67" s="2">
        <v>74</v>
      </c>
      <c r="J67" s="2" t="str">
        <f t="shared" si="2"/>
        <v>0146</v>
      </c>
      <c r="K67" s="2" t="s">
        <v>21</v>
      </c>
      <c r="L67" s="2" t="s">
        <v>219</v>
      </c>
    </row>
    <row r="68" spans="1:12" ht="29" x14ac:dyDescent="0.35">
      <c r="A68" s="2"/>
      <c r="B68" s="2" t="str">
        <f>"9781913947170"</f>
        <v>9781913947170</v>
      </c>
      <c r="C68" s="2" t="s">
        <v>231</v>
      </c>
      <c r="D68" s="2" t="s">
        <v>232</v>
      </c>
      <c r="E68" s="2" t="s">
        <v>57</v>
      </c>
      <c r="F68" s="2" t="s">
        <v>184</v>
      </c>
      <c r="G68" s="2">
        <v>29.99</v>
      </c>
      <c r="H68" s="2" t="s">
        <v>53</v>
      </c>
      <c r="I68" s="2">
        <v>76</v>
      </c>
      <c r="J68" s="2" t="str">
        <f t="shared" si="2"/>
        <v>0146</v>
      </c>
      <c r="K68" s="2" t="s">
        <v>21</v>
      </c>
      <c r="L68" s="2" t="s">
        <v>233</v>
      </c>
    </row>
    <row r="69" spans="1:12" ht="29" x14ac:dyDescent="0.35">
      <c r="A69" s="2"/>
      <c r="B69" s="2" t="str">
        <f>"9781913947163"</f>
        <v>9781913947163</v>
      </c>
      <c r="C69" s="2" t="s">
        <v>234</v>
      </c>
      <c r="D69" s="2" t="s">
        <v>235</v>
      </c>
      <c r="E69" s="2" t="s">
        <v>25</v>
      </c>
      <c r="F69" s="2" t="s">
        <v>184</v>
      </c>
      <c r="G69" s="2">
        <v>29.99</v>
      </c>
      <c r="H69" s="2" t="s">
        <v>53</v>
      </c>
      <c r="I69" s="2">
        <v>77</v>
      </c>
      <c r="J69" s="2" t="str">
        <f t="shared" si="2"/>
        <v>0146</v>
      </c>
      <c r="K69" s="2" t="s">
        <v>21</v>
      </c>
      <c r="L69" s="2" t="s">
        <v>219</v>
      </c>
    </row>
    <row r="70" spans="1:12" ht="29" x14ac:dyDescent="0.35">
      <c r="A70" s="2"/>
      <c r="B70" s="2" t="str">
        <f>"9781913947071"</f>
        <v>9781913947071</v>
      </c>
      <c r="C70" s="2" t="s">
        <v>236</v>
      </c>
      <c r="D70" s="2" t="s">
        <v>237</v>
      </c>
      <c r="E70" s="2" t="s">
        <v>25</v>
      </c>
      <c r="F70" s="2" t="s">
        <v>180</v>
      </c>
      <c r="G70" s="2">
        <v>24.99</v>
      </c>
      <c r="H70" s="2" t="s">
        <v>16</v>
      </c>
      <c r="I70" s="2">
        <v>78</v>
      </c>
      <c r="J70" s="2" t="str">
        <f t="shared" si="2"/>
        <v>0146</v>
      </c>
      <c r="K70" s="2" t="s">
        <v>21</v>
      </c>
      <c r="L70" s="2" t="s">
        <v>238</v>
      </c>
    </row>
    <row r="71" spans="1:12" ht="14.5" x14ac:dyDescent="0.35">
      <c r="A71" s="2"/>
      <c r="B71" s="2" t="str">
        <f>"9781913947187"</f>
        <v>9781913947187</v>
      </c>
      <c r="C71" s="2" t="s">
        <v>239</v>
      </c>
      <c r="D71" s="2" t="s">
        <v>235</v>
      </c>
      <c r="E71" s="2" t="s">
        <v>240</v>
      </c>
      <c r="F71" s="2" t="s">
        <v>180</v>
      </c>
      <c r="G71" s="2">
        <v>22.5</v>
      </c>
      <c r="H71" s="2" t="s">
        <v>53</v>
      </c>
      <c r="I71" s="2">
        <v>80</v>
      </c>
      <c r="J71" s="2" t="str">
        <f t="shared" si="2"/>
        <v>0146</v>
      </c>
      <c r="K71" s="2" t="s">
        <v>21</v>
      </c>
      <c r="L71" s="2" t="s">
        <v>241</v>
      </c>
    </row>
    <row r="72" spans="1:12" ht="14.5" x14ac:dyDescent="0.35">
      <c r="A72" s="2"/>
      <c r="B72" s="2" t="str">
        <f>"9781913947453"</f>
        <v>9781913947453</v>
      </c>
      <c r="C72" s="2" t="s">
        <v>242</v>
      </c>
      <c r="D72" s="2" t="s">
        <v>243</v>
      </c>
      <c r="E72" s="2" t="s">
        <v>25</v>
      </c>
      <c r="F72" s="2" t="s">
        <v>175</v>
      </c>
      <c r="G72" s="2">
        <v>24.99</v>
      </c>
      <c r="H72" s="2" t="s">
        <v>86</v>
      </c>
      <c r="I72" s="2">
        <v>81</v>
      </c>
      <c r="J72" s="2" t="str">
        <f t="shared" si="2"/>
        <v>0146</v>
      </c>
      <c r="K72" s="2" t="s">
        <v>21</v>
      </c>
      <c r="L72" s="2" t="s">
        <v>244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RAI_21f-1360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Tamara Mair</cp:lastModifiedBy>
  <dcterms:created xsi:type="dcterms:W3CDTF">2021-05-26T19:26:35Z</dcterms:created>
  <dcterms:modified xsi:type="dcterms:W3CDTF">2021-05-26T19:26:35Z</dcterms:modified>
</cp:coreProperties>
</file>