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mpersand Inc\Seasonal Selling Materials\3. F21\F21 Order Forms\"/>
    </mc:Choice>
  </mc:AlternateContent>
  <xr:revisionPtr revIDLastSave="0" documentId="8_{24BB1A9E-3D42-497A-B528-513F81CFB929}" xr6:coauthVersionLast="47" xr6:coauthVersionMax="47" xr10:uidLastSave="{00000000-0000-0000-0000-000000000000}"/>
  <bookViews>
    <workbookView xWindow="-110" yWindow="-110" windowWidth="22780" windowHeight="14660"/>
  </bookViews>
  <sheets>
    <sheet name="RAI_21f-11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8" i="1" l="1"/>
  <c r="B148" i="1"/>
  <c r="J147" i="1"/>
  <c r="B147" i="1"/>
  <c r="J146" i="1"/>
  <c r="B146" i="1"/>
  <c r="J145" i="1"/>
  <c r="B145" i="1"/>
  <c r="J144" i="1"/>
  <c r="B144" i="1"/>
  <c r="J143" i="1"/>
  <c r="B143" i="1"/>
  <c r="J142" i="1"/>
  <c r="B142" i="1"/>
  <c r="J141" i="1"/>
  <c r="B141" i="1"/>
  <c r="J140" i="1"/>
  <c r="B140" i="1"/>
  <c r="J139" i="1"/>
  <c r="B139" i="1"/>
  <c r="J138" i="1"/>
  <c r="B138" i="1"/>
  <c r="J137" i="1"/>
  <c r="B137" i="1"/>
  <c r="J136" i="1"/>
  <c r="B136" i="1"/>
  <c r="J135" i="1"/>
  <c r="B135" i="1"/>
  <c r="J134" i="1"/>
  <c r="B134" i="1"/>
  <c r="J133" i="1"/>
  <c r="B133" i="1"/>
  <c r="J132" i="1"/>
  <c r="B132" i="1"/>
  <c r="J131" i="1"/>
  <c r="B131" i="1"/>
  <c r="J130" i="1"/>
  <c r="B130" i="1"/>
  <c r="J129" i="1"/>
  <c r="B129" i="1"/>
  <c r="J128" i="1"/>
  <c r="B128" i="1"/>
  <c r="J127" i="1"/>
  <c r="B127" i="1"/>
  <c r="J126" i="1"/>
  <c r="B126" i="1"/>
  <c r="J125" i="1"/>
  <c r="B125" i="1"/>
  <c r="J124" i="1"/>
  <c r="B124" i="1"/>
  <c r="J123" i="1"/>
  <c r="B123" i="1"/>
  <c r="J122" i="1"/>
  <c r="B122" i="1"/>
  <c r="J121" i="1"/>
  <c r="B121" i="1"/>
  <c r="J120" i="1"/>
  <c r="B120" i="1"/>
  <c r="J119" i="1"/>
  <c r="B119" i="1"/>
  <c r="J118" i="1"/>
  <c r="B118" i="1"/>
  <c r="J117" i="1"/>
  <c r="B117" i="1"/>
  <c r="J116" i="1"/>
  <c r="B116" i="1"/>
  <c r="J115" i="1"/>
  <c r="B115" i="1"/>
  <c r="J114" i="1"/>
  <c r="B114" i="1"/>
  <c r="J113" i="1"/>
  <c r="B113" i="1"/>
  <c r="J112" i="1"/>
  <c r="B112" i="1"/>
  <c r="J111" i="1"/>
  <c r="B111" i="1"/>
  <c r="J110" i="1"/>
  <c r="B110" i="1"/>
  <c r="J109" i="1"/>
  <c r="B109" i="1"/>
  <c r="J108" i="1"/>
  <c r="B108" i="1"/>
  <c r="J107" i="1"/>
  <c r="B107" i="1"/>
  <c r="J106" i="1"/>
  <c r="B106" i="1"/>
  <c r="J105" i="1"/>
  <c r="B105" i="1"/>
  <c r="J104" i="1"/>
  <c r="B104" i="1"/>
  <c r="J103" i="1"/>
  <c r="B103" i="1"/>
  <c r="J102" i="1"/>
  <c r="B102" i="1"/>
  <c r="J101" i="1"/>
  <c r="B101" i="1"/>
  <c r="J100" i="1"/>
  <c r="B100" i="1"/>
  <c r="J99" i="1"/>
  <c r="B99" i="1"/>
  <c r="J98" i="1"/>
  <c r="B98" i="1"/>
  <c r="J97" i="1"/>
  <c r="B97" i="1"/>
  <c r="J96" i="1"/>
  <c r="B96" i="1"/>
  <c r="J95" i="1"/>
  <c r="B95" i="1"/>
  <c r="J94" i="1"/>
  <c r="B94" i="1"/>
  <c r="J93" i="1"/>
  <c r="B93" i="1"/>
  <c r="J92" i="1"/>
  <c r="B92" i="1"/>
  <c r="J91" i="1"/>
  <c r="B91" i="1"/>
  <c r="J90" i="1"/>
  <c r="B90" i="1"/>
  <c r="J89" i="1"/>
  <c r="B89" i="1"/>
  <c r="J88" i="1"/>
  <c r="B88" i="1"/>
  <c r="J87" i="1"/>
  <c r="B87" i="1"/>
  <c r="J86" i="1"/>
  <c r="B86" i="1"/>
  <c r="J85" i="1"/>
  <c r="B85" i="1"/>
  <c r="J84" i="1"/>
  <c r="B84" i="1"/>
  <c r="J83" i="1"/>
  <c r="B83" i="1"/>
  <c r="J82" i="1"/>
  <c r="B82" i="1"/>
  <c r="J81" i="1"/>
  <c r="B81" i="1"/>
  <c r="J80" i="1"/>
  <c r="B80" i="1"/>
  <c r="J79" i="1"/>
  <c r="B79" i="1"/>
  <c r="J78" i="1"/>
  <c r="B78" i="1"/>
  <c r="J77" i="1"/>
  <c r="B77" i="1"/>
  <c r="J76" i="1"/>
  <c r="B76" i="1"/>
  <c r="J75" i="1"/>
  <c r="B75" i="1"/>
  <c r="J74" i="1"/>
  <c r="B74" i="1"/>
  <c r="J73" i="1"/>
  <c r="B73" i="1"/>
  <c r="J72" i="1"/>
  <c r="B72" i="1"/>
  <c r="J71" i="1"/>
  <c r="B71" i="1"/>
  <c r="J70" i="1"/>
  <c r="B70" i="1"/>
  <c r="J69" i="1"/>
  <c r="B69" i="1"/>
  <c r="J68" i="1"/>
  <c r="B68" i="1"/>
  <c r="J67" i="1"/>
  <c r="B67" i="1"/>
  <c r="J66" i="1"/>
  <c r="B66" i="1"/>
  <c r="J65" i="1"/>
  <c r="B65" i="1"/>
  <c r="J64" i="1"/>
  <c r="B64" i="1"/>
  <c r="J63" i="1"/>
  <c r="B63" i="1"/>
  <c r="J62" i="1"/>
  <c r="B62" i="1"/>
  <c r="J61" i="1"/>
  <c r="B61" i="1"/>
  <c r="J60" i="1"/>
  <c r="B60" i="1"/>
  <c r="J59" i="1"/>
  <c r="B59" i="1"/>
  <c r="J58" i="1"/>
  <c r="B58" i="1"/>
  <c r="J57" i="1"/>
  <c r="B57" i="1"/>
  <c r="J56" i="1"/>
  <c r="B56" i="1"/>
  <c r="J55" i="1"/>
  <c r="B55" i="1"/>
  <c r="J54" i="1"/>
  <c r="B54" i="1"/>
  <c r="J53" i="1"/>
  <c r="B53" i="1"/>
  <c r="J52" i="1"/>
  <c r="B52" i="1"/>
  <c r="J51" i="1"/>
  <c r="B51" i="1"/>
  <c r="J50" i="1"/>
  <c r="B50" i="1"/>
  <c r="J49" i="1"/>
  <c r="B49" i="1"/>
  <c r="J48" i="1"/>
  <c r="B48" i="1"/>
  <c r="J47" i="1"/>
  <c r="B47" i="1"/>
  <c r="J46" i="1"/>
  <c r="B46" i="1"/>
  <c r="J45" i="1"/>
  <c r="B45" i="1"/>
  <c r="J44" i="1"/>
  <c r="B44" i="1"/>
  <c r="J43" i="1"/>
  <c r="B43" i="1"/>
  <c r="J42" i="1"/>
  <c r="B42" i="1"/>
  <c r="J41" i="1"/>
  <c r="B41" i="1"/>
  <c r="J40" i="1"/>
  <c r="B40" i="1"/>
  <c r="J39" i="1"/>
  <c r="B39" i="1"/>
  <c r="J38" i="1"/>
  <c r="B38" i="1"/>
  <c r="J37" i="1"/>
  <c r="B37" i="1"/>
  <c r="J36" i="1"/>
  <c r="B36" i="1"/>
  <c r="J35" i="1"/>
  <c r="B35" i="1"/>
  <c r="J34" i="1"/>
  <c r="B34" i="1"/>
  <c r="J33" i="1"/>
  <c r="B33" i="1"/>
  <c r="J32" i="1"/>
  <c r="B32" i="1"/>
  <c r="J31" i="1"/>
  <c r="B31" i="1"/>
  <c r="J30" i="1"/>
  <c r="B30" i="1"/>
  <c r="J29" i="1"/>
  <c r="B29" i="1"/>
  <c r="J28" i="1"/>
  <c r="B28" i="1"/>
  <c r="J27" i="1"/>
  <c r="B27" i="1"/>
  <c r="J26" i="1"/>
  <c r="B26" i="1"/>
  <c r="J25" i="1"/>
  <c r="B25" i="1"/>
  <c r="J24" i="1"/>
  <c r="B24" i="1"/>
  <c r="J23" i="1"/>
  <c r="B23" i="1"/>
  <c r="J22" i="1"/>
  <c r="B22" i="1"/>
  <c r="J21" i="1"/>
  <c r="B21" i="1"/>
  <c r="J20" i="1"/>
  <c r="B20" i="1"/>
  <c r="J19" i="1"/>
  <c r="B19" i="1"/>
  <c r="J18" i="1"/>
  <c r="B18" i="1"/>
  <c r="J17" i="1"/>
  <c r="B17" i="1"/>
  <c r="J16" i="1"/>
  <c r="B16" i="1"/>
  <c r="J15" i="1"/>
  <c r="B15" i="1"/>
  <c r="J14" i="1"/>
  <c r="B14" i="1"/>
  <c r="J13" i="1"/>
  <c r="B13" i="1"/>
  <c r="J12" i="1"/>
  <c r="B12" i="1"/>
  <c r="J11" i="1"/>
  <c r="B11" i="1"/>
  <c r="J10" i="1"/>
  <c r="B10" i="1"/>
  <c r="J9" i="1"/>
  <c r="B9" i="1"/>
  <c r="J8" i="1"/>
  <c r="B8" i="1"/>
  <c r="J7" i="1"/>
  <c r="B7" i="1"/>
  <c r="J6" i="1"/>
  <c r="B6" i="1"/>
  <c r="J5" i="1"/>
  <c r="B5" i="1"/>
  <c r="J4" i="1"/>
  <c r="B4" i="1"/>
  <c r="J3" i="1"/>
  <c r="B3" i="1"/>
  <c r="J2" i="1"/>
  <c r="B2" i="1"/>
</calcChain>
</file>

<file path=xl/sharedStrings.xml><?xml version="1.0" encoding="utf-8"?>
<sst xmlns="http://schemas.openxmlformats.org/spreadsheetml/2006/main" count="954" uniqueCount="415">
  <si>
    <t>    Qty    </t>
  </si>
  <si>
    <t>          ISBN           </t>
  </si>
  <si>
    <t>Title</t>
  </si>
  <si>
    <t>Author</t>
  </si>
  <si>
    <t>Genre</t>
  </si>
  <si>
    <t>Binding</t>
  </si>
  <si>
    <t>C$ Price</t>
  </si>
  <si>
    <t>On Sale Date</t>
  </si>
  <si>
    <t>Cat Page</t>
  </si>
  <si>
    <t>Publisher</t>
  </si>
  <si>
    <t>Season</t>
  </si>
  <si>
    <t>BISAC</t>
  </si>
  <si>
    <t>The Field Guide to Dumb Birds of the Whole Stupid World</t>
  </si>
  <si>
    <t>Kracht, Matt</t>
  </si>
  <si>
    <t>HUM</t>
  </si>
  <si>
    <t>PB</t>
  </si>
  <si>
    <t>21F</t>
  </si>
  <si>
    <t>HUM009000</t>
  </si>
  <si>
    <t>Adventure Dogs</t>
  </si>
  <si>
    <t>Watt, Lauren</t>
  </si>
  <si>
    <t>PET</t>
  </si>
  <si>
    <t>CL</t>
  </si>
  <si>
    <t>10/21/21</t>
  </si>
  <si>
    <t>PET004000</t>
  </si>
  <si>
    <t>Bibliophile: Diverse Spines</t>
  </si>
  <si>
    <t>Harper, Jamise ; Mount, Jane ; Mount, Jane</t>
  </si>
  <si>
    <t>LIT</t>
  </si>
  <si>
    <t>10/19/21</t>
  </si>
  <si>
    <t>LIT007000</t>
  </si>
  <si>
    <t>Grist</t>
  </si>
  <si>
    <t>Berens, Abra ; Engelman, Lucy ; Berger, EE</t>
  </si>
  <si>
    <t>COOK</t>
  </si>
  <si>
    <t>CKB098000</t>
  </si>
  <si>
    <t>Woody Guthrie</t>
  </si>
  <si>
    <t>Guthrie, Nora ; Santelli, Robert</t>
  </si>
  <si>
    <t>MUSI</t>
  </si>
  <si>
    <t>MUS017000</t>
  </si>
  <si>
    <t>Pajama Pilates</t>
  </si>
  <si>
    <t>Mankin, Maria ; Tomljanovic, Maja</t>
  </si>
  <si>
    <t>HEAL</t>
  </si>
  <si>
    <t>HEA007030</t>
  </si>
  <si>
    <t>My Beautiful Black Hair</t>
  </si>
  <si>
    <t>Detrick-Jules, St. Clair</t>
  </si>
  <si>
    <t>SELF</t>
  </si>
  <si>
    <t>09/28/21</t>
  </si>
  <si>
    <t>SEL038000</t>
  </si>
  <si>
    <t>Art Boozel</t>
  </si>
  <si>
    <t>Croll, Jennifer ; Shami, Kelly</t>
  </si>
  <si>
    <t>CKB088000</t>
  </si>
  <si>
    <t>Hello, My Name's Yours, What's Alaska?</t>
  </si>
  <si>
    <t>Thunderfuck 5000, Alaska</t>
  </si>
  <si>
    <t>HUM024000</t>
  </si>
  <si>
    <t>Library of Misremembered Books</t>
  </si>
  <si>
    <t>Luz, Marina</t>
  </si>
  <si>
    <t>ARTS</t>
  </si>
  <si>
    <t>ART000000</t>
  </si>
  <si>
    <t>Maybe This Will Help?</t>
  </si>
  <si>
    <t>Rial, Michelle</t>
  </si>
  <si>
    <t>09/21/21</t>
  </si>
  <si>
    <t>HUM017000</t>
  </si>
  <si>
    <t>###</t>
  </si>
  <si>
    <t>Dolly Parton, Songteller (Limited Edition)</t>
  </si>
  <si>
    <t>Parton, Dolly ; Oermann, Robert K.</t>
  </si>
  <si>
    <t>PERF</t>
  </si>
  <si>
    <t>NCR</t>
  </si>
  <si>
    <t>PER019000</t>
  </si>
  <si>
    <t>Flavors of the Sun</t>
  </si>
  <si>
    <t>Sahadi Whelan, Christine ; Teig, Kristin</t>
  </si>
  <si>
    <t>CKB093000</t>
  </si>
  <si>
    <t>Instructions Included</t>
  </si>
  <si>
    <t>Lewis, Aled</t>
  </si>
  <si>
    <t>ART023000</t>
  </si>
  <si>
    <t>LEGO The Art of the Minifigure</t>
  </si>
  <si>
    <t>Barrett, Brian</t>
  </si>
  <si>
    <t>ANTIQ</t>
  </si>
  <si>
    <t>22S</t>
  </si>
  <si>
    <t>ANT050000</t>
  </si>
  <si>
    <t>Oh Hell No</t>
  </si>
  <si>
    <t>Chronicle Books ; Katz, Dani ; Ahmed, Sara</t>
  </si>
  <si>
    <t>Photography, A Feminist History</t>
  </si>
  <si>
    <t>Chronicle Books</t>
  </si>
  <si>
    <t>PHOT</t>
  </si>
  <si>
    <t>PHO010000</t>
  </si>
  <si>
    <t>Baking for the Holidays</t>
  </si>
  <si>
    <t>Kieffer, Sarah</t>
  </si>
  <si>
    <t>CKB004000</t>
  </si>
  <si>
    <t>Little Women</t>
  </si>
  <si>
    <t>Heller, Barbara ; Alcott, Louisa May</t>
  </si>
  <si>
    <t>FICT</t>
  </si>
  <si>
    <t>09/14/21</t>
  </si>
  <si>
    <t>FIC004000</t>
  </si>
  <si>
    <t>The Bridesmaid Handbook</t>
  </si>
  <si>
    <t>Lee, Heather ; Agnesbic</t>
  </si>
  <si>
    <t>FAMI</t>
  </si>
  <si>
    <t>FAM021000</t>
  </si>
  <si>
    <t>Your Wedding, Your Way</t>
  </si>
  <si>
    <t>Olsen, Kim ; Shaw, Scott</t>
  </si>
  <si>
    <t>REF</t>
  </si>
  <si>
    <t>REF024000</t>
  </si>
  <si>
    <t>Julia Morgan: An Intimate Biography of the Trailblazing Architect</t>
  </si>
  <si>
    <t>Kastner, Victoria</t>
  </si>
  <si>
    <t>BIOG</t>
  </si>
  <si>
    <t>BIO001000</t>
  </si>
  <si>
    <t>Russian Tales</t>
  </si>
  <si>
    <t>Mirtalipova, Dinara</t>
  </si>
  <si>
    <t>FIC010000</t>
  </si>
  <si>
    <t>Cheese, Illustrated</t>
  </si>
  <si>
    <t>Stamp, Rory ; Exley, Holly</t>
  </si>
  <si>
    <t>CKB096000</t>
  </si>
  <si>
    <t>Star Wars: A Vader Family Sithmas</t>
  </si>
  <si>
    <t>Brown, Jeffrey</t>
  </si>
  <si>
    <t>COMI</t>
  </si>
  <si>
    <t>CGN004060</t>
  </si>
  <si>
    <t>Star Wars: Yoda One for Me</t>
  </si>
  <si>
    <t>LucasFilm Ltd.</t>
  </si>
  <si>
    <t>PER004140</t>
  </si>
  <si>
    <t>It's Decorative Gourd Season, Motherfuckers</t>
  </si>
  <si>
    <t>Nissan, Colin</t>
  </si>
  <si>
    <t>HUM007000</t>
  </si>
  <si>
    <t>Horizontal Parenting</t>
  </si>
  <si>
    <t>Woo, Michelle ; Tolstikova, Dasha</t>
  </si>
  <si>
    <t>HUM011000</t>
  </si>
  <si>
    <t>Apres All Day</t>
  </si>
  <si>
    <t>Epstein, Kelley ; Fuller, Ren</t>
  </si>
  <si>
    <t>CKB077000</t>
  </si>
  <si>
    <t>High Vibe Home</t>
  </si>
  <si>
    <t>Yadouga, Kirsten ; Donne, Tara</t>
  </si>
  <si>
    <t>DOIT</t>
  </si>
  <si>
    <t>08/24/21</t>
  </si>
  <si>
    <t>HOM024000</t>
  </si>
  <si>
    <t>Art of Encanto</t>
  </si>
  <si>
    <t>Disney</t>
  </si>
  <si>
    <t>PER017000</t>
  </si>
  <si>
    <t>Color, Form, and Magic</t>
  </si>
  <si>
    <t>Pivirotto, Nicole</t>
  </si>
  <si>
    <t>ART007000</t>
  </si>
  <si>
    <t>Pawmistry</t>
  </si>
  <si>
    <t>Kott, Megan Lynn</t>
  </si>
  <si>
    <t>Animal Power</t>
  </si>
  <si>
    <t>Charles, Alyson ; Santiago, Willian</t>
  </si>
  <si>
    <t>NWAGE</t>
  </si>
  <si>
    <t>10/26/21</t>
  </si>
  <si>
    <t>OCC032000</t>
  </si>
  <si>
    <t>How to Be a Moonflower</t>
  </si>
  <si>
    <t>Daisy, Katie</t>
  </si>
  <si>
    <t>NAT</t>
  </si>
  <si>
    <t>NAT027000</t>
  </si>
  <si>
    <t>Sleep Meditations</t>
  </si>
  <si>
    <t>North, Danielle</t>
  </si>
  <si>
    <t>OCC010000</t>
  </si>
  <si>
    <t>Thriving</t>
  </si>
  <si>
    <t>Jones, Carey ; Jane, Bodil</t>
  </si>
  <si>
    <t>SEL021000</t>
  </si>
  <si>
    <t>The Money Witch</t>
  </si>
  <si>
    <t>Karnatz, Jessie Susannah</t>
  </si>
  <si>
    <t>OCC019000</t>
  </si>
  <si>
    <t>Southern Grit</t>
  </si>
  <si>
    <t>Achilleos, Antonis ; Barnard Clark, Kelsey</t>
  </si>
  <si>
    <t>CKB002060</t>
  </si>
  <si>
    <t>Do Walk</t>
  </si>
  <si>
    <t>DeLana, Libby</t>
  </si>
  <si>
    <t>07/20/21</t>
  </si>
  <si>
    <t>21S</t>
  </si>
  <si>
    <t>You're a Good Friend, Capybara</t>
  </si>
  <si>
    <t>Do Earth</t>
  </si>
  <si>
    <t>Omond, Tamsin</t>
  </si>
  <si>
    <t>09/13/21</t>
  </si>
  <si>
    <t>NAT011000</t>
  </si>
  <si>
    <t>SPIKE</t>
  </si>
  <si>
    <t>Lee, Spike</t>
  </si>
  <si>
    <t>ART057000</t>
  </si>
  <si>
    <t>Charley Harper: An Illustrated Life</t>
  </si>
  <si>
    <t>Harper, Charles ; Oldham, Todd</t>
  </si>
  <si>
    <t>GIFT</t>
  </si>
  <si>
    <t>PC</t>
  </si>
  <si>
    <t>NON000000</t>
  </si>
  <si>
    <t>Trial by Fire, Volume 1.</t>
  </si>
  <si>
    <t>Kellerhouse, Neil</t>
  </si>
  <si>
    <t>DESI</t>
  </si>
  <si>
    <t>DES007000</t>
  </si>
  <si>
    <t>The Art of Alice and Martin Provensen</t>
  </si>
  <si>
    <t>Provensen, Alice ; Provensen, Martin</t>
  </si>
  <si>
    <t>ART016030</t>
  </si>
  <si>
    <t>The Recovery Workbook</t>
  </si>
  <si>
    <t>Brand, Russell</t>
  </si>
  <si>
    <t>SEL006000</t>
  </si>
  <si>
    <t>Becoming the One</t>
  </si>
  <si>
    <t>Aiyana, Sheleana</t>
  </si>
  <si>
    <t>01/25/22</t>
  </si>
  <si>
    <t>SEL016000</t>
  </si>
  <si>
    <t>The Wild Unknown Notebook Collection</t>
  </si>
  <si>
    <t>Krans, Kim</t>
  </si>
  <si>
    <t>JN</t>
  </si>
  <si>
    <t>The Wild Unknown Notecards</t>
  </si>
  <si>
    <t>NC</t>
  </si>
  <si>
    <t>You Are What You Click</t>
  </si>
  <si>
    <t>Primack, Brian A.</t>
  </si>
  <si>
    <t>SOC</t>
  </si>
  <si>
    <t>09/16/21</t>
  </si>
  <si>
    <t>SOC052000</t>
  </si>
  <si>
    <t>Moving Through Cancer</t>
  </si>
  <si>
    <t>Schmitz, Kathryn</t>
  </si>
  <si>
    <t>HEA039030</t>
  </si>
  <si>
    <t>Healing Through Yoga</t>
  </si>
  <si>
    <t>Denniston, Paul</t>
  </si>
  <si>
    <t>SEL010000</t>
  </si>
  <si>
    <t>Senbazuru</t>
  </si>
  <si>
    <t>Wong, Michael James</t>
  </si>
  <si>
    <t>The Interior Silence</t>
  </si>
  <si>
    <t>Sands, Sarah</t>
  </si>
  <si>
    <t>HEA010000</t>
  </si>
  <si>
    <t>Discover Your Dharma</t>
  </si>
  <si>
    <t>SEL032000</t>
  </si>
  <si>
    <t>Always a Song</t>
  </si>
  <si>
    <t>BIO004000</t>
  </si>
  <si>
    <t>Wild Rituals</t>
  </si>
  <si>
    <t>O'Connell, Caitlin</t>
  </si>
  <si>
    <t>SCI</t>
  </si>
  <si>
    <t>SCI070060</t>
  </si>
  <si>
    <t>Exceptional</t>
  </si>
  <si>
    <t>PSYC</t>
  </si>
  <si>
    <t>PSY003000</t>
  </si>
  <si>
    <t>A Confederacy of Dumptys</t>
  </si>
  <si>
    <t>Lithgow, John</t>
  </si>
  <si>
    <t>HUM006000</t>
  </si>
  <si>
    <t>Construction Site: Merry and Bright</t>
  </si>
  <si>
    <t>Rinker, Sherri Duskey ; Ford, AG</t>
  </si>
  <si>
    <t>CHIL</t>
  </si>
  <si>
    <t>BH</t>
  </si>
  <si>
    <t>JUV041030</t>
  </si>
  <si>
    <t>Construction Site: You're Just Right</t>
  </si>
  <si>
    <t>12/28/21</t>
  </si>
  <si>
    <t>Construction Site: Road Crew, Coming Through!</t>
  </si>
  <si>
    <t>The Longest Letsgoboy</t>
  </si>
  <si>
    <t>Wilder, Derick ; Chien, Catia</t>
  </si>
  <si>
    <t>JUV039030</t>
  </si>
  <si>
    <t>What Is Love?</t>
  </si>
  <si>
    <t>Barnett, Mac ; Ellis, Carson</t>
  </si>
  <si>
    <t>JUV013000</t>
  </si>
  <si>
    <t>Redlocks and the Three Bears</t>
  </si>
  <si>
    <t>Rueda, Claudia</t>
  </si>
  <si>
    <t>JUV012040</t>
  </si>
  <si>
    <t>Inside Cat</t>
  </si>
  <si>
    <t>Wenzel, Brendan</t>
  </si>
  <si>
    <t>JUV009000</t>
  </si>
  <si>
    <t>Mr. Watson's Chickens</t>
  </si>
  <si>
    <t>Dapier, Jarrett ; Tsurumi, Andrea</t>
  </si>
  <si>
    <t>JUV002090</t>
  </si>
  <si>
    <t>Bathe the Cat</t>
  </si>
  <si>
    <t>McGinty, Alice B. ; Roberts, David</t>
  </si>
  <si>
    <t>Audrey L and Audrey W: Best Friends-ish</t>
  </si>
  <si>
    <t>Higgins, Carter ; Mann, Jennifer K.</t>
  </si>
  <si>
    <t>JUV039060</t>
  </si>
  <si>
    <t>Circle Under Berry</t>
  </si>
  <si>
    <t>Higgins, Carter</t>
  </si>
  <si>
    <t>JNF013120</t>
  </si>
  <si>
    <t>Ben Y and the Ghost in the Machine</t>
  </si>
  <si>
    <t>Holt, K.A.</t>
  </si>
  <si>
    <t>JUV039140</t>
  </si>
  <si>
    <t>AstroNuts Mission Three: The Perfect Planet</t>
  </si>
  <si>
    <t>Scieszka, Jon ; Weinberg, Steven</t>
  </si>
  <si>
    <t>08/31/21</t>
  </si>
  <si>
    <t>JUV045000</t>
  </si>
  <si>
    <t>Not a Unicorn</t>
  </si>
  <si>
    <t>Middleton, Dana</t>
  </si>
  <si>
    <t>Death &amp; Sparkles</t>
  </si>
  <si>
    <t>Justus, Rob</t>
  </si>
  <si>
    <t>JUV008110</t>
  </si>
  <si>
    <t>Barkus: The Most Fun</t>
  </si>
  <si>
    <t>MacLachlan, Patricia ; Boutavant, Marc</t>
  </si>
  <si>
    <t>JUV002070</t>
  </si>
  <si>
    <t>Charlie &amp; Mouse Lost and Found</t>
  </si>
  <si>
    <t>Snyder, Laurel ; Hughes, Emily</t>
  </si>
  <si>
    <t>JUV013070</t>
  </si>
  <si>
    <t>Over and Under the Canyon</t>
  </si>
  <si>
    <t>Messner, Kate ; Neal, Christopher Silas</t>
  </si>
  <si>
    <t>JNF051100</t>
  </si>
  <si>
    <t>The Fox and the Forest Fire</t>
  </si>
  <si>
    <t>Popovici, Danny</t>
  </si>
  <si>
    <t>JUV029030</t>
  </si>
  <si>
    <t>Farm Lullaby</t>
  </si>
  <si>
    <t>Jameson, Karen ; Kirwan, Wednesday</t>
  </si>
  <si>
    <t>JUV010000</t>
  </si>
  <si>
    <t>Every Little Kindness</t>
  </si>
  <si>
    <t>Bartolj, Marta</t>
  </si>
  <si>
    <t>JUV039220</t>
  </si>
  <si>
    <t>Halloween Treat Hide-and-Seek</t>
  </si>
  <si>
    <t>Chronicle Books ; Aserr, Olivia</t>
  </si>
  <si>
    <t>JNF021050</t>
  </si>
  <si>
    <t>Sleuth &amp; Solve: Spooky</t>
  </si>
  <si>
    <t>Gallo, Ana ; Escandell, Victor</t>
  </si>
  <si>
    <t>08/17/21</t>
  </si>
  <si>
    <t>JUV028000</t>
  </si>
  <si>
    <t>Tiny T. Rex and the Tricks of Treating</t>
  </si>
  <si>
    <t>Stutzman, Jonathan ; Fleck, Jay</t>
  </si>
  <si>
    <t>JUV002060</t>
  </si>
  <si>
    <t>Christmas Mouse: Finger Puppet Book</t>
  </si>
  <si>
    <t>Dove, Emily</t>
  </si>
  <si>
    <t>JUV002370</t>
  </si>
  <si>
    <t>My Christmas Wish for You</t>
  </si>
  <si>
    <t>Swerling, Lisa ; Lazar, Ralph</t>
  </si>
  <si>
    <t>JUV017010</t>
  </si>
  <si>
    <t>Be My Neighbor?</t>
  </si>
  <si>
    <t>Ultman, Suzy</t>
  </si>
  <si>
    <t>JUV020000</t>
  </si>
  <si>
    <t>Baby T. Rex: Finger Puppet Book</t>
  </si>
  <si>
    <t>Ying, Victoria</t>
  </si>
  <si>
    <t>Baby Yeti: Finger Puppet Book</t>
  </si>
  <si>
    <t>Sunrise Dance</t>
  </si>
  <si>
    <t>Allen, Serena Gingold ; White, Teagan</t>
  </si>
  <si>
    <t>BK</t>
  </si>
  <si>
    <t>Moonlight Prance</t>
  </si>
  <si>
    <t>A Cub Story</t>
  </si>
  <si>
    <t>Farrell, Alison ; Tracy, Kristen</t>
  </si>
  <si>
    <t>Hide-and-Seek Peekaboo</t>
  </si>
  <si>
    <t>Slater, Nicola</t>
  </si>
  <si>
    <t>Active ABC</t>
  </si>
  <si>
    <t>Ganesha's Sweet Tooth</t>
  </si>
  <si>
    <t>Haynes, Emily ; Patel, Sanjay</t>
  </si>
  <si>
    <t>JUV022000</t>
  </si>
  <si>
    <t>Made with Love: Donuts!</t>
  </si>
  <si>
    <t>Redmond, Lea ; Waycott, Flora</t>
  </si>
  <si>
    <t>JUV050000</t>
  </si>
  <si>
    <t>He Came With the Couch</t>
  </si>
  <si>
    <t>Slonim, David</t>
  </si>
  <si>
    <t>JUV019000</t>
  </si>
  <si>
    <t>The Other Half of Happy</t>
  </si>
  <si>
    <t>Balcarcel, Rebecca</t>
  </si>
  <si>
    <t>JUV039020</t>
  </si>
  <si>
    <t>Love &amp; Romance Trivia</t>
  </si>
  <si>
    <t>GamesRoom</t>
  </si>
  <si>
    <t>SPOR</t>
  </si>
  <si>
    <t>PD</t>
  </si>
  <si>
    <t>11/16/21</t>
  </si>
  <si>
    <t>GAM012000</t>
  </si>
  <si>
    <t>Cocktail Trivia</t>
  </si>
  <si>
    <t>Sudoku: Easy-Medium</t>
  </si>
  <si>
    <t>GAM017000</t>
  </si>
  <si>
    <t>Sudoku: Medium-Hard</t>
  </si>
  <si>
    <t>Graphite Pencil Set</t>
  </si>
  <si>
    <t>ZO</t>
  </si>
  <si>
    <t>Chess &amp; Checkers</t>
  </si>
  <si>
    <t>ZE</t>
  </si>
  <si>
    <t>Family Game Night Gift Set</t>
  </si>
  <si>
    <t>Bibliophile Diverse Spines Notes</t>
  </si>
  <si>
    <t>Mount, Jane ; Harper, Jamise</t>
  </si>
  <si>
    <t>11/17/21</t>
  </si>
  <si>
    <t>Bibliophile Diverse Spines Reader's Journal</t>
  </si>
  <si>
    <t>11/19/21</t>
  </si>
  <si>
    <t>LEGO Mystery Minifigure Puzzles 12 Copy Filled Display</t>
  </si>
  <si>
    <t>Chronicle</t>
  </si>
  <si>
    <t>CF</t>
  </si>
  <si>
    <t>LEGO Space Stars 1000-Piece Puzzle</t>
  </si>
  <si>
    <t>LEGO</t>
  </si>
  <si>
    <t>ZJ</t>
  </si>
  <si>
    <t>LEGO Master Builder Notebook</t>
  </si>
  <si>
    <t>10/22/21</t>
  </si>
  <si>
    <t>12 Puzzles in One Box: A Dozen from the Oven: Cookies</t>
  </si>
  <si>
    <t>12 Puzzles in One Box: Twelve Days of Catmas</t>
  </si>
  <si>
    <t>Murder Most Puzzling: The Clairvoyants' Convention 500-Piece Puzzle</t>
  </si>
  <si>
    <t>von Reiswitz, Stephanie</t>
  </si>
  <si>
    <t>GAM007000</t>
  </si>
  <si>
    <t>Murder Most Puzzling: The Missing Will 500-Piece Puzzle</t>
  </si>
  <si>
    <t>A Little Something for Christmas: 150 Piece Mini Puzzle</t>
  </si>
  <si>
    <t>Redmond, Lea</t>
  </si>
  <si>
    <t>Spark Good Cheer</t>
  </si>
  <si>
    <t>MI</t>
  </si>
  <si>
    <t>Spark Wellness</t>
  </si>
  <si>
    <t>After Dinner Amusements: Gratitude</t>
  </si>
  <si>
    <t>GAM000000</t>
  </si>
  <si>
    <t>After Dinner Amusements: Have You Ever?</t>
  </si>
  <si>
    <t>Lucky Tickets for Getting Lucky</t>
  </si>
  <si>
    <t>NP</t>
  </si>
  <si>
    <t>Sex, Drugs &amp; Rock 'n' Roll: Date Night Dice</t>
  </si>
  <si>
    <t>Real Talk</t>
  </si>
  <si>
    <t>Barnes, Amil</t>
  </si>
  <si>
    <t>Everyday Romance</t>
  </si>
  <si>
    <t>SEL045000</t>
  </si>
  <si>
    <t>Quiet Your Inner Critic</t>
  </si>
  <si>
    <t>Kramer, Lindsay</t>
  </si>
  <si>
    <t>SEL042000</t>
  </si>
  <si>
    <t>Gratitude One Line a Day</t>
  </si>
  <si>
    <t>GAM021000</t>
  </si>
  <si>
    <t>Self-Care Truth or Dare</t>
  </si>
  <si>
    <t>The Live Your Values Deck</t>
  </si>
  <si>
    <t>Niculescu, Andrea ; Congdon, Lisa</t>
  </si>
  <si>
    <t>09/27/21</t>
  </si>
  <si>
    <t>Nature Meditations Deck</t>
  </si>
  <si>
    <t>Jackson-Saulters, Kenya</t>
  </si>
  <si>
    <t>The Work Wellness Deck</t>
  </si>
  <si>
    <t>Bickley Eliopoulos, Landra ; Lam, Gracia</t>
  </si>
  <si>
    <t>The Daily Project Deck</t>
  </si>
  <si>
    <t>09/20/21</t>
  </si>
  <si>
    <t>The Astrology Deck</t>
  </si>
  <si>
    <t>Stardust, Lisa</t>
  </si>
  <si>
    <t>Mercury: 100 Piece Puzzle</t>
  </si>
  <si>
    <t>SCI004000</t>
  </si>
  <si>
    <t>Wild Masterpieces Notebook Collection</t>
  </si>
  <si>
    <t>Douglas, Evan</t>
  </si>
  <si>
    <t>Wild Masterpieces Notecards</t>
  </si>
  <si>
    <t>Fancy Fauna Notebook Set</t>
  </si>
  <si>
    <t>Lete, Nathalie</t>
  </si>
  <si>
    <t>Fancy Fauna: 10 Graphite Pencils</t>
  </si>
  <si>
    <t>Fancy Fauna: 12 Notecards &amp; Envelopes</t>
  </si>
  <si>
    <t>My Adorable Cat Journal</t>
  </si>
  <si>
    <t>Last Call Cats Notecards</t>
  </si>
  <si>
    <t>Miller, Arna ; Zupa, Ravi</t>
  </si>
  <si>
    <t>Last Call Cats Playing Cards</t>
  </si>
  <si>
    <t>Someone Has Died</t>
  </si>
  <si>
    <t>Slepack, Adi ; Roche, Liz ; Black, Ellie</t>
  </si>
  <si>
    <t>Go Fetch</t>
  </si>
  <si>
    <t>That Rings a Bell! Game: Family Night Trivia</t>
  </si>
  <si>
    <t>That Rings a Bell! Game: Know-It-All Trivia</t>
  </si>
  <si>
    <t>52 Alternatives to Screen Time</t>
  </si>
  <si>
    <t>52 Cheap Dates at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</si>
</sst>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tabSelected="1" workbookViewId="0"/>
  </sheetViews>
  <sheetFormatPr defaultRowHeight="12.75" x14ac:dyDescent="0.35"/>
  <cols>
    <col min="1" max="1" width="7.453125" bestFit="1" customWidth="1"/>
    <col min="2" max="2" width="14.26953125" bestFit="1" customWidth="1"/>
    <col min="3" max="4" width="34.90625" bestFit="1" customWidth="1"/>
    <col min="5" max="5" width="7.36328125" bestFit="1" customWidth="1"/>
    <col min="6" max="6" width="7" bestFit="1" customWidth="1"/>
    <col min="7" max="7" width="7.453125" bestFit="1" customWidth="1"/>
    <col min="8" max="8" width="11.54296875" bestFit="1" customWidth="1"/>
    <col min="9" max="9" width="8.08984375" bestFit="1" customWidth="1"/>
    <col min="10" max="10" width="8.6328125" bestFit="1" customWidth="1"/>
    <col min="11" max="11" width="6.7265625" bestFit="1" customWidth="1"/>
    <col min="12" max="12" width="11.1796875" bestFit="1" customWidth="1"/>
  </cols>
  <sheetData>
    <row r="1" spans="1:12" ht="14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29" x14ac:dyDescent="0.35">
      <c r="A2" s="2"/>
      <c r="B2" s="2" t="str">
        <f>"9781797212272"</f>
        <v>9781797212272</v>
      </c>
      <c r="C2" s="2" t="s">
        <v>12</v>
      </c>
      <c r="D2" s="2" t="s">
        <v>13</v>
      </c>
      <c r="E2" s="2" t="s">
        <v>14</v>
      </c>
      <c r="F2" s="2" t="s">
        <v>15</v>
      </c>
      <c r="G2" s="2">
        <v>22.95</v>
      </c>
      <c r="H2" s="3">
        <v>40319</v>
      </c>
      <c r="I2" s="2">
        <v>1</v>
      </c>
      <c r="J2" s="2" t="str">
        <f t="shared" ref="J2:J40" si="0">"CHR"</f>
        <v>CHR</v>
      </c>
      <c r="K2" s="2" t="s">
        <v>16</v>
      </c>
      <c r="L2" s="2" t="s">
        <v>17</v>
      </c>
    </row>
    <row r="3" spans="1:12" ht="14.5" x14ac:dyDescent="0.35">
      <c r="A3" s="2"/>
      <c r="B3" s="2" t="str">
        <f>"9781797207834"</f>
        <v>9781797207834</v>
      </c>
      <c r="C3" s="2" t="s">
        <v>18</v>
      </c>
      <c r="D3" s="2" t="s">
        <v>19</v>
      </c>
      <c r="E3" s="2" t="s">
        <v>20</v>
      </c>
      <c r="F3" s="2" t="s">
        <v>21</v>
      </c>
      <c r="G3" s="2">
        <v>28.95</v>
      </c>
      <c r="H3" s="2" t="s">
        <v>22</v>
      </c>
      <c r="I3" s="2">
        <v>2</v>
      </c>
      <c r="J3" s="2" t="str">
        <f t="shared" si="0"/>
        <v>CHR</v>
      </c>
      <c r="K3" s="2" t="s">
        <v>16</v>
      </c>
      <c r="L3" s="2" t="s">
        <v>23</v>
      </c>
    </row>
    <row r="4" spans="1:12" ht="29" x14ac:dyDescent="0.35">
      <c r="A4" s="2"/>
      <c r="B4" s="2" t="str">
        <f>"9781797211916"</f>
        <v>9781797211916</v>
      </c>
      <c r="C4" s="2" t="s">
        <v>24</v>
      </c>
      <c r="D4" s="2" t="s">
        <v>25</v>
      </c>
      <c r="E4" s="2" t="s">
        <v>26</v>
      </c>
      <c r="F4" s="2" t="s">
        <v>21</v>
      </c>
      <c r="G4" s="2">
        <v>27.95</v>
      </c>
      <c r="H4" s="2" t="s">
        <v>27</v>
      </c>
      <c r="I4" s="2">
        <v>3</v>
      </c>
      <c r="J4" s="2" t="str">
        <f t="shared" si="0"/>
        <v>CHR</v>
      </c>
      <c r="K4" s="2" t="s">
        <v>16</v>
      </c>
      <c r="L4" s="2" t="s">
        <v>28</v>
      </c>
    </row>
    <row r="5" spans="1:12" ht="29" x14ac:dyDescent="0.35">
      <c r="A5" s="2"/>
      <c r="B5" s="2" t="str">
        <f>"9781797207131"</f>
        <v>9781797207131</v>
      </c>
      <c r="C5" s="2" t="s">
        <v>29</v>
      </c>
      <c r="D5" s="2" t="s">
        <v>30</v>
      </c>
      <c r="E5" s="2" t="s">
        <v>31</v>
      </c>
      <c r="F5" s="2" t="s">
        <v>21</v>
      </c>
      <c r="G5" s="2">
        <v>50</v>
      </c>
      <c r="H5" s="3">
        <v>40319</v>
      </c>
      <c r="I5" s="2">
        <v>4</v>
      </c>
      <c r="J5" s="2" t="str">
        <f t="shared" si="0"/>
        <v>CHR</v>
      </c>
      <c r="K5" s="2" t="s">
        <v>16</v>
      </c>
      <c r="L5" s="2" t="s">
        <v>32</v>
      </c>
    </row>
    <row r="6" spans="1:12" ht="14.5" x14ac:dyDescent="0.35">
      <c r="A6" s="2"/>
      <c r="B6" s="2" t="str">
        <f>"9781797211787"</f>
        <v>9781797211787</v>
      </c>
      <c r="C6" s="2" t="s">
        <v>33</v>
      </c>
      <c r="D6" s="2" t="s">
        <v>34</v>
      </c>
      <c r="E6" s="2" t="s">
        <v>35</v>
      </c>
      <c r="F6" s="2" t="s">
        <v>21</v>
      </c>
      <c r="G6" s="2">
        <v>58</v>
      </c>
      <c r="H6" s="3">
        <v>40533</v>
      </c>
      <c r="I6" s="2">
        <v>5</v>
      </c>
      <c r="J6" s="2" t="str">
        <f t="shared" si="0"/>
        <v>CHR</v>
      </c>
      <c r="K6" s="2" t="s">
        <v>16</v>
      </c>
      <c r="L6" s="2" t="s">
        <v>36</v>
      </c>
    </row>
    <row r="7" spans="1:12" ht="14.5" x14ac:dyDescent="0.35">
      <c r="A7" s="2"/>
      <c r="B7" s="2" t="str">
        <f>"9781797207087"</f>
        <v>9781797207087</v>
      </c>
      <c r="C7" s="2" t="s">
        <v>37</v>
      </c>
      <c r="D7" s="2" t="s">
        <v>38</v>
      </c>
      <c r="E7" s="2" t="s">
        <v>39</v>
      </c>
      <c r="F7" s="2" t="s">
        <v>21</v>
      </c>
      <c r="G7" s="2">
        <v>24.95</v>
      </c>
      <c r="H7" s="3">
        <v>39528</v>
      </c>
      <c r="I7" s="2">
        <v>6</v>
      </c>
      <c r="J7" s="2" t="str">
        <f t="shared" si="0"/>
        <v>CHR</v>
      </c>
      <c r="K7" s="2" t="s">
        <v>16</v>
      </c>
      <c r="L7" s="2" t="s">
        <v>40</v>
      </c>
    </row>
    <row r="8" spans="1:12" ht="14.5" x14ac:dyDescent="0.35">
      <c r="A8" s="2"/>
      <c r="B8" s="2" t="str">
        <f>"9781797212197"</f>
        <v>9781797212197</v>
      </c>
      <c r="C8" s="2" t="s">
        <v>41</v>
      </c>
      <c r="D8" s="2" t="s">
        <v>42</v>
      </c>
      <c r="E8" s="2" t="s">
        <v>43</v>
      </c>
      <c r="F8" s="2" t="s">
        <v>21</v>
      </c>
      <c r="G8" s="2">
        <v>35.950000000000003</v>
      </c>
      <c r="H8" s="2" t="s">
        <v>44</v>
      </c>
      <c r="I8" s="2">
        <v>7</v>
      </c>
      <c r="J8" s="2" t="str">
        <f t="shared" si="0"/>
        <v>CHR</v>
      </c>
      <c r="K8" s="2" t="s">
        <v>16</v>
      </c>
      <c r="L8" s="2" t="s">
        <v>45</v>
      </c>
    </row>
    <row r="9" spans="1:12" ht="14.5" x14ac:dyDescent="0.35">
      <c r="A9" s="2"/>
      <c r="B9" s="2" t="str">
        <f>"9781797202983"</f>
        <v>9781797202983</v>
      </c>
      <c r="C9" s="2" t="s">
        <v>46</v>
      </c>
      <c r="D9" s="2" t="s">
        <v>47</v>
      </c>
      <c r="E9" s="2" t="s">
        <v>31</v>
      </c>
      <c r="F9" s="2" t="s">
        <v>21</v>
      </c>
      <c r="G9" s="2">
        <v>27.95</v>
      </c>
      <c r="H9" s="3">
        <v>39528</v>
      </c>
      <c r="I9" s="2">
        <v>8</v>
      </c>
      <c r="J9" s="2" t="str">
        <f t="shared" si="0"/>
        <v>CHR</v>
      </c>
      <c r="K9" s="2" t="s">
        <v>16</v>
      </c>
      <c r="L9" s="2" t="s">
        <v>48</v>
      </c>
    </row>
    <row r="10" spans="1:12" ht="14.5" x14ac:dyDescent="0.35">
      <c r="A10" s="2"/>
      <c r="B10" s="2" t="str">
        <f>"9781797203225"</f>
        <v>9781797203225</v>
      </c>
      <c r="C10" s="2" t="s">
        <v>49</v>
      </c>
      <c r="D10" s="2" t="s">
        <v>50</v>
      </c>
      <c r="E10" s="2" t="s">
        <v>14</v>
      </c>
      <c r="F10" s="2" t="s">
        <v>21</v>
      </c>
      <c r="G10" s="2">
        <v>35.950000000000003</v>
      </c>
      <c r="H10" s="3">
        <v>40807</v>
      </c>
      <c r="I10" s="2">
        <v>9</v>
      </c>
      <c r="J10" s="2" t="str">
        <f t="shared" si="0"/>
        <v>CHR</v>
      </c>
      <c r="K10" s="2" t="s">
        <v>16</v>
      </c>
      <c r="L10" s="2" t="s">
        <v>51</v>
      </c>
    </row>
    <row r="11" spans="1:12" ht="14.5" x14ac:dyDescent="0.35">
      <c r="A11" s="2"/>
      <c r="B11" s="2" t="str">
        <f>"9781452171593"</f>
        <v>9781452171593</v>
      </c>
      <c r="C11" s="2" t="s">
        <v>52</v>
      </c>
      <c r="D11" s="2" t="s">
        <v>53</v>
      </c>
      <c r="E11" s="2" t="s">
        <v>54</v>
      </c>
      <c r="F11" s="2" t="s">
        <v>21</v>
      </c>
      <c r="G11" s="2">
        <v>18.95</v>
      </c>
      <c r="H11" s="3">
        <v>40319</v>
      </c>
      <c r="I11" s="2">
        <v>10</v>
      </c>
      <c r="J11" s="2" t="str">
        <f t="shared" si="0"/>
        <v>CHR</v>
      </c>
      <c r="K11" s="2" t="s">
        <v>16</v>
      </c>
      <c r="L11" s="2" t="s">
        <v>55</v>
      </c>
    </row>
    <row r="12" spans="1:12" ht="14.5" x14ac:dyDescent="0.35">
      <c r="A12" s="2"/>
      <c r="B12" s="2" t="str">
        <f>"9781797211251"</f>
        <v>9781797211251</v>
      </c>
      <c r="C12" s="2" t="s">
        <v>56</v>
      </c>
      <c r="D12" s="2" t="s">
        <v>57</v>
      </c>
      <c r="E12" s="2" t="s">
        <v>14</v>
      </c>
      <c r="F12" s="2" t="s">
        <v>21</v>
      </c>
      <c r="G12" s="2">
        <v>21.95</v>
      </c>
      <c r="H12" s="2" t="s">
        <v>58</v>
      </c>
      <c r="I12" s="2">
        <v>11</v>
      </c>
      <c r="J12" s="2" t="str">
        <f t="shared" si="0"/>
        <v>CHR</v>
      </c>
      <c r="K12" s="2" t="s">
        <v>16</v>
      </c>
      <c r="L12" s="2" t="s">
        <v>59</v>
      </c>
    </row>
    <row r="13" spans="1:12" ht="14.5" x14ac:dyDescent="0.35">
      <c r="A13" s="2" t="s">
        <v>60</v>
      </c>
      <c r="B13" s="2" t="str">
        <f>"9781797211817"</f>
        <v>9781797211817</v>
      </c>
      <c r="C13" s="2" t="s">
        <v>61</v>
      </c>
      <c r="D13" s="2" t="s">
        <v>62</v>
      </c>
      <c r="E13" s="2" t="s">
        <v>63</v>
      </c>
      <c r="F13" s="2" t="s">
        <v>21</v>
      </c>
      <c r="G13" s="2">
        <v>365</v>
      </c>
      <c r="H13" s="2" t="s">
        <v>64</v>
      </c>
      <c r="I13" s="2">
        <v>12</v>
      </c>
      <c r="J13" s="2" t="str">
        <f t="shared" si="0"/>
        <v>CHR</v>
      </c>
      <c r="K13" s="2" t="s">
        <v>16</v>
      </c>
      <c r="L13" s="2" t="s">
        <v>65</v>
      </c>
    </row>
    <row r="14" spans="1:12" ht="14.5" x14ac:dyDescent="0.35">
      <c r="A14" s="2"/>
      <c r="B14" s="2" t="str">
        <f>"9781452182452"</f>
        <v>9781452182452</v>
      </c>
      <c r="C14" s="2" t="s">
        <v>66</v>
      </c>
      <c r="D14" s="2" t="s">
        <v>67</v>
      </c>
      <c r="E14" s="2" t="s">
        <v>31</v>
      </c>
      <c r="F14" s="2" t="s">
        <v>21</v>
      </c>
      <c r="G14" s="2">
        <v>50</v>
      </c>
      <c r="H14" s="3">
        <v>40015</v>
      </c>
      <c r="I14" s="2">
        <v>13</v>
      </c>
      <c r="J14" s="2" t="str">
        <f t="shared" si="0"/>
        <v>CHR</v>
      </c>
      <c r="K14" s="2" t="s">
        <v>16</v>
      </c>
      <c r="L14" s="2" t="s">
        <v>68</v>
      </c>
    </row>
    <row r="15" spans="1:12" ht="14.5" x14ac:dyDescent="0.35">
      <c r="A15" s="2"/>
      <c r="B15" s="2" t="str">
        <f>"9781452182308"</f>
        <v>9781452182308</v>
      </c>
      <c r="C15" s="2" t="s">
        <v>69</v>
      </c>
      <c r="D15" s="2" t="s">
        <v>70</v>
      </c>
      <c r="E15" s="2" t="s">
        <v>54</v>
      </c>
      <c r="F15" s="2" t="s">
        <v>21</v>
      </c>
      <c r="G15" s="2">
        <v>22.95</v>
      </c>
      <c r="H15" s="3">
        <v>40595</v>
      </c>
      <c r="I15" s="2">
        <v>14</v>
      </c>
      <c r="J15" s="2" t="str">
        <f t="shared" si="0"/>
        <v>CHR</v>
      </c>
      <c r="K15" s="2" t="s">
        <v>16</v>
      </c>
      <c r="L15" s="2" t="s">
        <v>71</v>
      </c>
    </row>
    <row r="16" spans="1:12" ht="14.5" x14ac:dyDescent="0.35">
      <c r="A16" s="2"/>
      <c r="B16" s="2" t="str">
        <f>"9781452182261"</f>
        <v>9781452182261</v>
      </c>
      <c r="C16" s="2" t="s">
        <v>72</v>
      </c>
      <c r="D16" s="2" t="s">
        <v>73</v>
      </c>
      <c r="E16" s="2" t="s">
        <v>74</v>
      </c>
      <c r="F16" s="2" t="s">
        <v>21</v>
      </c>
      <c r="G16" s="2">
        <v>50</v>
      </c>
      <c r="H16" s="3">
        <v>37855</v>
      </c>
      <c r="I16" s="2">
        <v>15</v>
      </c>
      <c r="J16" s="2" t="str">
        <f t="shared" si="0"/>
        <v>CHR</v>
      </c>
      <c r="K16" s="2" t="s">
        <v>75</v>
      </c>
      <c r="L16" s="2" t="s">
        <v>76</v>
      </c>
    </row>
    <row r="17" spans="1:12" ht="29" x14ac:dyDescent="0.35">
      <c r="A17" s="2"/>
      <c r="B17" s="2" t="str">
        <f>"9781452180700"</f>
        <v>9781452180700</v>
      </c>
      <c r="C17" s="2" t="s">
        <v>77</v>
      </c>
      <c r="D17" s="2" t="s">
        <v>78</v>
      </c>
      <c r="E17" s="2" t="s">
        <v>54</v>
      </c>
      <c r="F17" s="2" t="s">
        <v>21</v>
      </c>
      <c r="G17" s="2">
        <v>21.95</v>
      </c>
      <c r="H17" s="3">
        <v>39528</v>
      </c>
      <c r="I17" s="2">
        <v>16</v>
      </c>
      <c r="J17" s="2" t="str">
        <f t="shared" si="0"/>
        <v>CHR</v>
      </c>
      <c r="K17" s="2" t="s">
        <v>16</v>
      </c>
      <c r="L17" s="2" t="s">
        <v>55</v>
      </c>
    </row>
    <row r="18" spans="1:12" ht="14.5" x14ac:dyDescent="0.35">
      <c r="A18" s="2"/>
      <c r="B18" s="2" t="str">
        <f>"9781797213835"</f>
        <v>9781797213835</v>
      </c>
      <c r="C18" s="2" t="s">
        <v>79</v>
      </c>
      <c r="D18" s="2" t="s">
        <v>80</v>
      </c>
      <c r="E18" s="2" t="s">
        <v>81</v>
      </c>
      <c r="F18" s="2" t="s">
        <v>21</v>
      </c>
      <c r="G18" s="2">
        <v>65</v>
      </c>
      <c r="H18" s="3">
        <v>40319</v>
      </c>
      <c r="I18" s="2">
        <v>17</v>
      </c>
      <c r="J18" s="2" t="str">
        <f t="shared" si="0"/>
        <v>CHR</v>
      </c>
      <c r="K18" s="2" t="s">
        <v>16</v>
      </c>
      <c r="L18" s="2" t="s">
        <v>82</v>
      </c>
    </row>
    <row r="19" spans="1:12" ht="14.5" x14ac:dyDescent="0.35">
      <c r="A19" s="2"/>
      <c r="B19" s="2" t="str">
        <f>"9781452180755"</f>
        <v>9781452180755</v>
      </c>
      <c r="C19" s="2" t="s">
        <v>83</v>
      </c>
      <c r="D19" s="2" t="s">
        <v>84</v>
      </c>
      <c r="E19" s="2" t="s">
        <v>31</v>
      </c>
      <c r="F19" s="2" t="s">
        <v>21</v>
      </c>
      <c r="G19" s="2">
        <v>35.950000000000003</v>
      </c>
      <c r="H19" s="3">
        <v>40015</v>
      </c>
      <c r="I19" s="2">
        <v>18</v>
      </c>
      <c r="J19" s="2" t="str">
        <f t="shared" si="0"/>
        <v>CHR</v>
      </c>
      <c r="K19" s="2" t="s">
        <v>16</v>
      </c>
      <c r="L19" s="2" t="s">
        <v>85</v>
      </c>
    </row>
    <row r="20" spans="1:12" ht="14.5" x14ac:dyDescent="0.35">
      <c r="A20" s="2"/>
      <c r="B20" s="2" t="str">
        <f>"9781797208916"</f>
        <v>9781797208916</v>
      </c>
      <c r="C20" s="2" t="s">
        <v>86</v>
      </c>
      <c r="D20" s="2" t="s">
        <v>87</v>
      </c>
      <c r="E20" s="2" t="s">
        <v>88</v>
      </c>
      <c r="F20" s="2" t="s">
        <v>21</v>
      </c>
      <c r="G20" s="2">
        <v>58</v>
      </c>
      <c r="H20" s="2" t="s">
        <v>89</v>
      </c>
      <c r="I20" s="2">
        <v>19</v>
      </c>
      <c r="J20" s="2" t="str">
        <f t="shared" si="0"/>
        <v>CHR</v>
      </c>
      <c r="K20" s="2" t="s">
        <v>16</v>
      </c>
      <c r="L20" s="2" t="s">
        <v>90</v>
      </c>
    </row>
    <row r="21" spans="1:12" ht="14.5" x14ac:dyDescent="0.35">
      <c r="A21" s="2"/>
      <c r="B21" s="2" t="str">
        <f>"9781797207322"</f>
        <v>9781797207322</v>
      </c>
      <c r="C21" s="2" t="s">
        <v>91</v>
      </c>
      <c r="D21" s="2" t="s">
        <v>92</v>
      </c>
      <c r="E21" s="2" t="s">
        <v>93</v>
      </c>
      <c r="F21" s="2" t="s">
        <v>15</v>
      </c>
      <c r="G21" s="2">
        <v>27.95</v>
      </c>
      <c r="H21" s="3">
        <v>39528</v>
      </c>
      <c r="I21" s="2">
        <v>20</v>
      </c>
      <c r="J21" s="2" t="str">
        <f t="shared" si="0"/>
        <v>CHR</v>
      </c>
      <c r="K21" s="2" t="s">
        <v>16</v>
      </c>
      <c r="L21" s="2" t="s">
        <v>94</v>
      </c>
    </row>
    <row r="22" spans="1:12" ht="14.5" x14ac:dyDescent="0.35">
      <c r="A22" s="2"/>
      <c r="B22" s="2" t="str">
        <f>"9781797202990"</f>
        <v>9781797202990</v>
      </c>
      <c r="C22" s="2" t="s">
        <v>95</v>
      </c>
      <c r="D22" s="2" t="s">
        <v>96</v>
      </c>
      <c r="E22" s="2" t="s">
        <v>97</v>
      </c>
      <c r="F22" s="2" t="s">
        <v>15</v>
      </c>
      <c r="G22" s="2">
        <v>32.950000000000003</v>
      </c>
      <c r="H22" s="3">
        <v>41111</v>
      </c>
      <c r="I22" s="2">
        <v>21</v>
      </c>
      <c r="J22" s="2" t="str">
        <f t="shared" si="0"/>
        <v>CHR</v>
      </c>
      <c r="K22" s="2" t="s">
        <v>16</v>
      </c>
      <c r="L22" s="2" t="s">
        <v>98</v>
      </c>
    </row>
    <row r="23" spans="1:12" ht="29" x14ac:dyDescent="0.35">
      <c r="A23" s="2"/>
      <c r="B23" s="2" t="str">
        <f>"9781797205632"</f>
        <v>9781797205632</v>
      </c>
      <c r="C23" s="2" t="s">
        <v>99</v>
      </c>
      <c r="D23" s="2" t="s">
        <v>100</v>
      </c>
      <c r="E23" s="2" t="s">
        <v>101</v>
      </c>
      <c r="F23" s="2" t="s">
        <v>21</v>
      </c>
      <c r="G23" s="2">
        <v>46.5</v>
      </c>
      <c r="H23" s="3">
        <v>40623</v>
      </c>
      <c r="I23" s="2">
        <v>22</v>
      </c>
      <c r="J23" s="2" t="str">
        <f t="shared" si="0"/>
        <v>CHR</v>
      </c>
      <c r="K23" s="2" t="s">
        <v>16</v>
      </c>
      <c r="L23" s="2" t="s">
        <v>102</v>
      </c>
    </row>
    <row r="24" spans="1:12" ht="14.5" x14ac:dyDescent="0.35">
      <c r="A24" s="2"/>
      <c r="B24" s="2" t="str">
        <f>"9781797209692"</f>
        <v>9781797209692</v>
      </c>
      <c r="C24" s="2" t="s">
        <v>103</v>
      </c>
      <c r="D24" s="2" t="s">
        <v>104</v>
      </c>
      <c r="E24" s="2" t="s">
        <v>88</v>
      </c>
      <c r="F24" s="2" t="s">
        <v>21</v>
      </c>
      <c r="G24" s="2">
        <v>35.950000000000003</v>
      </c>
      <c r="H24" s="3">
        <v>40015</v>
      </c>
      <c r="I24" s="2">
        <v>23</v>
      </c>
      <c r="J24" s="2" t="str">
        <f t="shared" si="0"/>
        <v>CHR</v>
      </c>
      <c r="K24" s="2" t="s">
        <v>16</v>
      </c>
      <c r="L24" s="2" t="s">
        <v>105</v>
      </c>
    </row>
    <row r="25" spans="1:12" ht="14.5" x14ac:dyDescent="0.35">
      <c r="A25" s="2"/>
      <c r="B25" s="2" t="str">
        <f>"9781797205892"</f>
        <v>9781797205892</v>
      </c>
      <c r="C25" s="2" t="s">
        <v>106</v>
      </c>
      <c r="D25" s="2" t="s">
        <v>107</v>
      </c>
      <c r="E25" s="2" t="s">
        <v>31</v>
      </c>
      <c r="F25" s="2" t="s">
        <v>21</v>
      </c>
      <c r="G25" s="2">
        <v>28.95</v>
      </c>
      <c r="H25" s="3">
        <v>39742</v>
      </c>
      <c r="I25" s="2">
        <v>24</v>
      </c>
      <c r="J25" s="2" t="str">
        <f t="shared" si="0"/>
        <v>CHR</v>
      </c>
      <c r="K25" s="2" t="s">
        <v>16</v>
      </c>
      <c r="L25" s="2" t="s">
        <v>108</v>
      </c>
    </row>
    <row r="26" spans="1:12" ht="14.5" x14ac:dyDescent="0.35">
      <c r="A26" s="2"/>
      <c r="B26" s="2" t="str">
        <f>"9781797207735"</f>
        <v>9781797207735</v>
      </c>
      <c r="C26" s="2" t="s">
        <v>109</v>
      </c>
      <c r="D26" s="2" t="s">
        <v>110</v>
      </c>
      <c r="E26" s="2" t="s">
        <v>111</v>
      </c>
      <c r="F26" s="2" t="s">
        <v>21</v>
      </c>
      <c r="G26" s="2">
        <v>21.95</v>
      </c>
      <c r="H26" s="3">
        <v>40319</v>
      </c>
      <c r="I26" s="2">
        <v>25</v>
      </c>
      <c r="J26" s="2" t="str">
        <f t="shared" si="0"/>
        <v>CHR</v>
      </c>
      <c r="K26" s="2" t="s">
        <v>16</v>
      </c>
      <c r="L26" s="2" t="s">
        <v>112</v>
      </c>
    </row>
    <row r="27" spans="1:12" ht="14.5" x14ac:dyDescent="0.35">
      <c r="A27" s="2"/>
      <c r="B27" s="2" t="str">
        <f>"9781797205953"</f>
        <v>9781797205953</v>
      </c>
      <c r="C27" s="2" t="s">
        <v>113</v>
      </c>
      <c r="D27" s="2" t="s">
        <v>114</v>
      </c>
      <c r="E27" s="2" t="s">
        <v>63</v>
      </c>
      <c r="F27" s="2" t="s">
        <v>21</v>
      </c>
      <c r="G27" s="2">
        <v>14.95</v>
      </c>
      <c r="H27" s="3">
        <v>37217</v>
      </c>
      <c r="I27" s="2">
        <v>26</v>
      </c>
      <c r="J27" s="2" t="str">
        <f t="shared" si="0"/>
        <v>CHR</v>
      </c>
      <c r="K27" s="2" t="s">
        <v>16</v>
      </c>
      <c r="L27" s="2" t="s">
        <v>115</v>
      </c>
    </row>
    <row r="28" spans="1:12" ht="29" x14ac:dyDescent="0.35">
      <c r="A28" s="2"/>
      <c r="B28" s="2" t="str">
        <f>"9781797213668"</f>
        <v>9781797213668</v>
      </c>
      <c r="C28" s="2" t="s">
        <v>116</v>
      </c>
      <c r="D28" s="2" t="s">
        <v>117</v>
      </c>
      <c r="E28" s="2" t="s">
        <v>14</v>
      </c>
      <c r="F28" s="2" t="s">
        <v>21</v>
      </c>
      <c r="G28" s="2">
        <v>18.95</v>
      </c>
      <c r="H28" s="3">
        <v>40015</v>
      </c>
      <c r="I28" s="2">
        <v>27</v>
      </c>
      <c r="J28" s="2" t="str">
        <f t="shared" si="0"/>
        <v>CHR</v>
      </c>
      <c r="K28" s="2" t="s">
        <v>16</v>
      </c>
      <c r="L28" s="2" t="s">
        <v>118</v>
      </c>
    </row>
    <row r="29" spans="1:12" ht="14.5" x14ac:dyDescent="0.35">
      <c r="A29" s="2"/>
      <c r="B29" s="2" t="str">
        <f>"9781797211343"</f>
        <v>9781797211343</v>
      </c>
      <c r="C29" s="2" t="s">
        <v>119</v>
      </c>
      <c r="D29" s="2" t="s">
        <v>120</v>
      </c>
      <c r="E29" s="2" t="s">
        <v>14</v>
      </c>
      <c r="F29" s="2" t="s">
        <v>21</v>
      </c>
      <c r="G29" s="2">
        <v>21.95</v>
      </c>
      <c r="H29" s="3">
        <v>40015</v>
      </c>
      <c r="I29" s="2">
        <v>28</v>
      </c>
      <c r="J29" s="2" t="str">
        <f t="shared" si="0"/>
        <v>CHR</v>
      </c>
      <c r="K29" s="2" t="s">
        <v>16</v>
      </c>
      <c r="L29" s="2" t="s">
        <v>121</v>
      </c>
    </row>
    <row r="30" spans="1:12" ht="14.5" x14ac:dyDescent="0.35">
      <c r="A30" s="2"/>
      <c r="B30" s="2" t="str">
        <f>"9781797207865"</f>
        <v>9781797207865</v>
      </c>
      <c r="C30" s="2" t="s">
        <v>122</v>
      </c>
      <c r="D30" s="2" t="s">
        <v>123</v>
      </c>
      <c r="E30" s="2" t="s">
        <v>31</v>
      </c>
      <c r="F30" s="2" t="s">
        <v>21</v>
      </c>
      <c r="G30" s="2">
        <v>39.950000000000003</v>
      </c>
      <c r="H30" s="3">
        <v>39528</v>
      </c>
      <c r="I30" s="2">
        <v>29</v>
      </c>
      <c r="J30" s="2" t="str">
        <f t="shared" si="0"/>
        <v>CHR</v>
      </c>
      <c r="K30" s="2" t="s">
        <v>16</v>
      </c>
      <c r="L30" s="2" t="s">
        <v>124</v>
      </c>
    </row>
    <row r="31" spans="1:12" ht="14.5" x14ac:dyDescent="0.35">
      <c r="A31" s="2"/>
      <c r="B31" s="2" t="str">
        <f>"9781797206936"</f>
        <v>9781797206936</v>
      </c>
      <c r="C31" s="2" t="s">
        <v>125</v>
      </c>
      <c r="D31" s="2" t="s">
        <v>126</v>
      </c>
      <c r="E31" s="2" t="s">
        <v>127</v>
      </c>
      <c r="F31" s="2" t="s">
        <v>21</v>
      </c>
      <c r="G31" s="2">
        <v>32.950000000000003</v>
      </c>
      <c r="H31" s="2" t="s">
        <v>128</v>
      </c>
      <c r="I31" s="2">
        <v>30</v>
      </c>
      <c r="J31" s="2" t="str">
        <f t="shared" si="0"/>
        <v>CHR</v>
      </c>
      <c r="K31" s="2" t="s">
        <v>16</v>
      </c>
      <c r="L31" s="2" t="s">
        <v>129</v>
      </c>
    </row>
    <row r="32" spans="1:12" ht="14.5" x14ac:dyDescent="0.35">
      <c r="A32" s="2"/>
      <c r="B32" s="2" t="str">
        <f>"9781797200866"</f>
        <v>9781797200866</v>
      </c>
      <c r="C32" s="2" t="s">
        <v>130</v>
      </c>
      <c r="D32" s="2" t="s">
        <v>131</v>
      </c>
      <c r="E32" s="2" t="s">
        <v>63</v>
      </c>
      <c r="F32" s="2" t="s">
        <v>21</v>
      </c>
      <c r="G32" s="2">
        <v>62</v>
      </c>
      <c r="H32" s="3">
        <v>40776</v>
      </c>
      <c r="I32" s="2">
        <v>31</v>
      </c>
      <c r="J32" s="2" t="str">
        <f t="shared" si="0"/>
        <v>CHR</v>
      </c>
      <c r="K32" s="2" t="s">
        <v>16</v>
      </c>
      <c r="L32" s="2" t="s">
        <v>132</v>
      </c>
    </row>
    <row r="33" spans="1:12" ht="14.5" x14ac:dyDescent="0.35">
      <c r="A33" s="2"/>
      <c r="B33" s="2" t="str">
        <f>"9781797203560"</f>
        <v>9781797203560</v>
      </c>
      <c r="C33" s="2" t="s">
        <v>133</v>
      </c>
      <c r="D33" s="2" t="s">
        <v>134</v>
      </c>
      <c r="E33" s="2" t="s">
        <v>54</v>
      </c>
      <c r="F33" s="2" t="s">
        <v>21</v>
      </c>
      <c r="G33" s="2">
        <v>27.95</v>
      </c>
      <c r="H33" s="3">
        <v>40015</v>
      </c>
      <c r="I33" s="2">
        <v>32</v>
      </c>
      <c r="J33" s="2" t="str">
        <f t="shared" si="0"/>
        <v>CHR</v>
      </c>
      <c r="K33" s="2" t="s">
        <v>16</v>
      </c>
      <c r="L33" s="2" t="s">
        <v>135</v>
      </c>
    </row>
    <row r="34" spans="1:12" ht="14.5" x14ac:dyDescent="0.35">
      <c r="A34" s="2"/>
      <c r="B34" s="2" t="str">
        <f>"9781797209593"</f>
        <v>9781797209593</v>
      </c>
      <c r="C34" s="2" t="s">
        <v>136</v>
      </c>
      <c r="D34" s="2" t="s">
        <v>137</v>
      </c>
      <c r="E34" s="2" t="s">
        <v>14</v>
      </c>
      <c r="F34" s="2" t="s">
        <v>21</v>
      </c>
      <c r="G34" s="2">
        <v>21.95</v>
      </c>
      <c r="H34" s="3">
        <v>40533</v>
      </c>
      <c r="I34" s="2">
        <v>33</v>
      </c>
      <c r="J34" s="2" t="str">
        <f t="shared" si="0"/>
        <v>CHR</v>
      </c>
      <c r="K34" s="2" t="s">
        <v>16</v>
      </c>
      <c r="L34" s="2" t="s">
        <v>17</v>
      </c>
    </row>
    <row r="35" spans="1:12" ht="14.5" x14ac:dyDescent="0.35">
      <c r="A35" s="2"/>
      <c r="B35" s="2" t="str">
        <f>"9781797209531"</f>
        <v>9781797209531</v>
      </c>
      <c r="C35" s="2" t="s">
        <v>138</v>
      </c>
      <c r="D35" s="2" t="s">
        <v>139</v>
      </c>
      <c r="E35" s="2" t="s">
        <v>140</v>
      </c>
      <c r="F35" s="2" t="s">
        <v>21</v>
      </c>
      <c r="G35" s="2">
        <v>39.950000000000003</v>
      </c>
      <c r="H35" s="2" t="s">
        <v>141</v>
      </c>
      <c r="I35" s="2">
        <v>34</v>
      </c>
      <c r="J35" s="2" t="str">
        <f t="shared" si="0"/>
        <v>CHR</v>
      </c>
      <c r="K35" s="2" t="s">
        <v>16</v>
      </c>
      <c r="L35" s="2" t="s">
        <v>142</v>
      </c>
    </row>
    <row r="36" spans="1:12" ht="14.5" x14ac:dyDescent="0.35">
      <c r="A36" s="2"/>
      <c r="B36" s="2" t="str">
        <f>"9781797201917"</f>
        <v>9781797201917</v>
      </c>
      <c r="C36" s="2" t="s">
        <v>143</v>
      </c>
      <c r="D36" s="2" t="s">
        <v>144</v>
      </c>
      <c r="E36" s="2" t="s">
        <v>145</v>
      </c>
      <c r="F36" s="2" t="s">
        <v>21</v>
      </c>
      <c r="G36" s="2">
        <v>28.95</v>
      </c>
      <c r="H36" s="3">
        <v>39528</v>
      </c>
      <c r="I36" s="2">
        <v>35</v>
      </c>
      <c r="J36" s="2" t="str">
        <f t="shared" si="0"/>
        <v>CHR</v>
      </c>
      <c r="K36" s="2" t="s">
        <v>16</v>
      </c>
      <c r="L36" s="2" t="s">
        <v>146</v>
      </c>
    </row>
    <row r="37" spans="1:12" ht="14.5" x14ac:dyDescent="0.35">
      <c r="A37" s="2"/>
      <c r="B37" s="2" t="str">
        <f>"9781797211374"</f>
        <v>9781797211374</v>
      </c>
      <c r="C37" s="2" t="s">
        <v>147</v>
      </c>
      <c r="D37" s="2" t="s">
        <v>148</v>
      </c>
      <c r="E37" s="2" t="s">
        <v>140</v>
      </c>
      <c r="F37" s="2" t="s">
        <v>21</v>
      </c>
      <c r="G37" s="2">
        <v>22.95</v>
      </c>
      <c r="H37" s="3">
        <v>39528</v>
      </c>
      <c r="I37" s="2">
        <v>36</v>
      </c>
      <c r="J37" s="2" t="str">
        <f t="shared" si="0"/>
        <v>CHR</v>
      </c>
      <c r="K37" s="2" t="s">
        <v>16</v>
      </c>
      <c r="L37" s="2" t="s">
        <v>149</v>
      </c>
    </row>
    <row r="38" spans="1:12" ht="14.5" x14ac:dyDescent="0.35">
      <c r="A38" s="2"/>
      <c r="B38" s="2" t="str">
        <f>"9781797203973"</f>
        <v>9781797203973</v>
      </c>
      <c r="C38" s="2" t="s">
        <v>150</v>
      </c>
      <c r="D38" s="2" t="s">
        <v>151</v>
      </c>
      <c r="E38" s="2" t="s">
        <v>43</v>
      </c>
      <c r="F38" s="2" t="s">
        <v>21</v>
      </c>
      <c r="G38" s="2">
        <v>21.95</v>
      </c>
      <c r="H38" s="3">
        <v>40411</v>
      </c>
      <c r="I38" s="2">
        <v>37</v>
      </c>
      <c r="J38" s="2" t="str">
        <f t="shared" si="0"/>
        <v>CHR</v>
      </c>
      <c r="K38" s="2" t="s">
        <v>16</v>
      </c>
      <c r="L38" s="2" t="s">
        <v>152</v>
      </c>
    </row>
    <row r="39" spans="1:12" ht="14.5" x14ac:dyDescent="0.35">
      <c r="A39" s="2"/>
      <c r="B39" s="2" t="str">
        <f>"9781797210353"</f>
        <v>9781797210353</v>
      </c>
      <c r="C39" s="2" t="s">
        <v>153</v>
      </c>
      <c r="D39" s="2" t="s">
        <v>154</v>
      </c>
      <c r="E39" s="2" t="s">
        <v>140</v>
      </c>
      <c r="F39" s="2" t="s">
        <v>21</v>
      </c>
      <c r="G39" s="2">
        <v>28.95</v>
      </c>
      <c r="H39" s="3">
        <v>41111</v>
      </c>
      <c r="I39" s="2">
        <v>38</v>
      </c>
      <c r="J39" s="2" t="str">
        <f t="shared" si="0"/>
        <v>CHR</v>
      </c>
      <c r="K39" s="2" t="s">
        <v>16</v>
      </c>
      <c r="L39" s="2" t="s">
        <v>155</v>
      </c>
    </row>
    <row r="40" spans="1:12" ht="14.5" x14ac:dyDescent="0.35">
      <c r="A40" s="2"/>
      <c r="B40" s="2" t="str">
        <f>"9781797205571"</f>
        <v>9781797205571</v>
      </c>
      <c r="C40" s="2" t="s">
        <v>156</v>
      </c>
      <c r="D40" s="2" t="s">
        <v>157</v>
      </c>
      <c r="E40" s="2" t="s">
        <v>31</v>
      </c>
      <c r="F40" s="2" t="s">
        <v>21</v>
      </c>
      <c r="G40" s="2">
        <v>42.95</v>
      </c>
      <c r="H40" s="3">
        <v>39742</v>
      </c>
      <c r="I40" s="2">
        <v>39</v>
      </c>
      <c r="J40" s="2" t="str">
        <f t="shared" si="0"/>
        <v>CHR</v>
      </c>
      <c r="K40" s="2" t="s">
        <v>16</v>
      </c>
      <c r="L40" s="2" t="s">
        <v>158</v>
      </c>
    </row>
    <row r="41" spans="1:12" ht="14.5" x14ac:dyDescent="0.35">
      <c r="A41" s="2"/>
      <c r="B41" s="2" t="str">
        <f>"9781907974960"</f>
        <v>9781907974960</v>
      </c>
      <c r="C41" s="2" t="s">
        <v>159</v>
      </c>
      <c r="D41" s="2" t="s">
        <v>160</v>
      </c>
      <c r="E41" s="2" t="s">
        <v>140</v>
      </c>
      <c r="F41" s="2" t="s">
        <v>15</v>
      </c>
      <c r="G41" s="2">
        <v>21.95</v>
      </c>
      <c r="H41" s="2" t="s">
        <v>161</v>
      </c>
      <c r="I41" s="2">
        <v>40</v>
      </c>
      <c r="J41" s="2" t="str">
        <f>"0195"</f>
        <v>0195</v>
      </c>
      <c r="K41" s="2" t="s">
        <v>162</v>
      </c>
      <c r="L41" s="2" t="s">
        <v>149</v>
      </c>
    </row>
    <row r="42" spans="1:12" ht="14.5" x14ac:dyDescent="0.35">
      <c r="A42" s="2"/>
      <c r="B42" s="2" t="str">
        <f>"9781797210575"</f>
        <v>9781797210575</v>
      </c>
      <c r="C42" s="2" t="s">
        <v>163</v>
      </c>
      <c r="D42" s="2" t="s">
        <v>80</v>
      </c>
      <c r="E42" s="2" t="s">
        <v>93</v>
      </c>
      <c r="F42" s="2" t="s">
        <v>21</v>
      </c>
      <c r="G42" s="2">
        <v>21.95</v>
      </c>
      <c r="H42" s="3">
        <v>40015</v>
      </c>
      <c r="I42" s="2">
        <v>41</v>
      </c>
      <c r="J42" s="2" t="str">
        <f>"CHR"</f>
        <v>CHR</v>
      </c>
      <c r="K42" s="2" t="s">
        <v>16</v>
      </c>
      <c r="L42" s="2" t="s">
        <v>94</v>
      </c>
    </row>
    <row r="43" spans="1:12" ht="14.5" x14ac:dyDescent="0.35">
      <c r="A43" s="2"/>
      <c r="B43" s="2" t="str">
        <f>"9781914168000"</f>
        <v>9781914168000</v>
      </c>
      <c r="C43" s="2" t="s">
        <v>164</v>
      </c>
      <c r="D43" s="2" t="s">
        <v>165</v>
      </c>
      <c r="E43" s="2" t="s">
        <v>145</v>
      </c>
      <c r="F43" s="2" t="s">
        <v>15</v>
      </c>
      <c r="G43" s="2">
        <v>21.95</v>
      </c>
      <c r="H43" s="2" t="s">
        <v>166</v>
      </c>
      <c r="I43" s="2">
        <v>42</v>
      </c>
      <c r="J43" s="2" t="str">
        <f>"0195"</f>
        <v>0195</v>
      </c>
      <c r="K43" s="2" t="s">
        <v>16</v>
      </c>
      <c r="L43" s="2" t="s">
        <v>167</v>
      </c>
    </row>
    <row r="44" spans="1:12" ht="14.5" x14ac:dyDescent="0.35">
      <c r="A44" s="2"/>
      <c r="B44" s="2" t="str">
        <f>"9781797203850"</f>
        <v>9781797203850</v>
      </c>
      <c r="C44" s="2" t="s">
        <v>168</v>
      </c>
      <c r="D44" s="2" t="s">
        <v>169</v>
      </c>
      <c r="E44" s="2" t="s">
        <v>54</v>
      </c>
      <c r="F44" s="2" t="s">
        <v>21</v>
      </c>
      <c r="G44" s="2">
        <v>72</v>
      </c>
      <c r="H44" s="3">
        <v>40837</v>
      </c>
      <c r="I44" s="2">
        <v>43</v>
      </c>
      <c r="J44" s="2" t="str">
        <f t="shared" ref="J44:J86" si="1">"CHR"</f>
        <v>CHR</v>
      </c>
      <c r="K44" s="2" t="s">
        <v>16</v>
      </c>
      <c r="L44" s="2" t="s">
        <v>170</v>
      </c>
    </row>
    <row r="45" spans="1:12" ht="14.5" x14ac:dyDescent="0.35">
      <c r="A45" s="2" t="s">
        <v>60</v>
      </c>
      <c r="B45" s="2" t="str">
        <f>"9781736478301"</f>
        <v>9781736478301</v>
      </c>
      <c r="C45" s="2" t="s">
        <v>171</v>
      </c>
      <c r="D45" s="2" t="s">
        <v>172</v>
      </c>
      <c r="E45" s="2" t="s">
        <v>173</v>
      </c>
      <c r="F45" s="2" t="s">
        <v>21</v>
      </c>
      <c r="G45" s="2">
        <v>65</v>
      </c>
      <c r="H45" s="2" t="s">
        <v>174</v>
      </c>
      <c r="I45" s="2">
        <v>44</v>
      </c>
      <c r="J45" s="2" t="str">
        <f t="shared" si="1"/>
        <v>CHR</v>
      </c>
      <c r="K45" s="2" t="s">
        <v>16</v>
      </c>
      <c r="L45" s="2" t="s">
        <v>175</v>
      </c>
    </row>
    <row r="46" spans="1:12" ht="14.5" x14ac:dyDescent="0.35">
      <c r="A46" s="2"/>
      <c r="B46" s="2" t="str">
        <f>"9781797210155"</f>
        <v>9781797210155</v>
      </c>
      <c r="C46" s="2" t="s">
        <v>176</v>
      </c>
      <c r="D46" s="2" t="s">
        <v>177</v>
      </c>
      <c r="E46" s="2" t="s">
        <v>178</v>
      </c>
      <c r="F46" s="2" t="s">
        <v>21</v>
      </c>
      <c r="G46" s="2">
        <v>65</v>
      </c>
      <c r="H46" s="3">
        <v>40595</v>
      </c>
      <c r="I46" s="2">
        <v>45</v>
      </c>
      <c r="J46" s="2" t="str">
        <f t="shared" si="1"/>
        <v>CHR</v>
      </c>
      <c r="K46" s="2" t="s">
        <v>16</v>
      </c>
      <c r="L46" s="2" t="s">
        <v>179</v>
      </c>
    </row>
    <row r="47" spans="1:12" ht="14.5" x14ac:dyDescent="0.35">
      <c r="A47" s="2"/>
      <c r="B47" s="2" t="str">
        <f>"9781797209586"</f>
        <v>9781797209586</v>
      </c>
      <c r="C47" s="2" t="s">
        <v>180</v>
      </c>
      <c r="D47" s="2" t="s">
        <v>181</v>
      </c>
      <c r="E47" s="2" t="s">
        <v>54</v>
      </c>
      <c r="F47" s="2" t="s">
        <v>21</v>
      </c>
      <c r="G47" s="2">
        <v>50</v>
      </c>
      <c r="H47" s="3">
        <v>40319</v>
      </c>
      <c r="I47" s="2">
        <v>46</v>
      </c>
      <c r="J47" s="2" t="str">
        <f t="shared" si="1"/>
        <v>CHR</v>
      </c>
      <c r="K47" s="2" t="s">
        <v>16</v>
      </c>
      <c r="L47" s="2" t="s">
        <v>182</v>
      </c>
    </row>
    <row r="48" spans="1:12" ht="14.5" x14ac:dyDescent="0.35">
      <c r="A48" s="2"/>
      <c r="B48" s="2" t="str">
        <f>"9781797214177"</f>
        <v>9781797214177</v>
      </c>
      <c r="C48" s="2" t="s">
        <v>183</v>
      </c>
      <c r="D48" s="2" t="s">
        <v>184</v>
      </c>
      <c r="E48" s="2" t="s">
        <v>43</v>
      </c>
      <c r="F48" s="2" t="s">
        <v>21</v>
      </c>
      <c r="G48" s="2">
        <v>35.950000000000003</v>
      </c>
      <c r="H48" s="3">
        <v>37003</v>
      </c>
      <c r="I48" s="2">
        <v>47</v>
      </c>
      <c r="J48" s="2" t="str">
        <f t="shared" si="1"/>
        <v>CHR</v>
      </c>
      <c r="K48" s="2" t="s">
        <v>16</v>
      </c>
      <c r="L48" s="2" t="s">
        <v>185</v>
      </c>
    </row>
    <row r="49" spans="1:12" ht="14.5" x14ac:dyDescent="0.35">
      <c r="A49" s="2"/>
      <c r="B49" s="2" t="str">
        <f>"9781797211671"</f>
        <v>9781797211671</v>
      </c>
      <c r="C49" s="2" t="s">
        <v>186</v>
      </c>
      <c r="D49" s="2" t="s">
        <v>187</v>
      </c>
      <c r="E49" s="2" t="s">
        <v>43</v>
      </c>
      <c r="F49" s="2" t="s">
        <v>21</v>
      </c>
      <c r="G49" s="2">
        <v>39.950000000000003</v>
      </c>
      <c r="H49" s="2" t="s">
        <v>188</v>
      </c>
      <c r="I49" s="2">
        <v>48</v>
      </c>
      <c r="J49" s="2" t="str">
        <f t="shared" si="1"/>
        <v>CHR</v>
      </c>
      <c r="K49" s="2" t="s">
        <v>16</v>
      </c>
      <c r="L49" s="2" t="s">
        <v>189</v>
      </c>
    </row>
    <row r="50" spans="1:12" ht="14.5" x14ac:dyDescent="0.35">
      <c r="A50" s="2"/>
      <c r="B50" s="2" t="str">
        <f>"9781797212562"</f>
        <v>9781797212562</v>
      </c>
      <c r="C50" s="2" t="s">
        <v>190</v>
      </c>
      <c r="D50" s="2" t="s">
        <v>191</v>
      </c>
      <c r="E50" s="2" t="s">
        <v>173</v>
      </c>
      <c r="F50" s="2" t="s">
        <v>192</v>
      </c>
      <c r="G50" s="2">
        <v>22.5</v>
      </c>
      <c r="H50" s="3">
        <v>40533</v>
      </c>
      <c r="I50" s="2">
        <v>49</v>
      </c>
      <c r="J50" s="2" t="str">
        <f t="shared" si="1"/>
        <v>CHR</v>
      </c>
      <c r="K50" s="2" t="s">
        <v>16</v>
      </c>
      <c r="L50" s="2" t="s">
        <v>175</v>
      </c>
    </row>
    <row r="51" spans="1:12" ht="14.5" x14ac:dyDescent="0.35">
      <c r="A51" s="2"/>
      <c r="B51" s="2" t="str">
        <f>"9781797212593"</f>
        <v>9781797212593</v>
      </c>
      <c r="C51" s="2" t="s">
        <v>193</v>
      </c>
      <c r="D51" s="2" t="s">
        <v>191</v>
      </c>
      <c r="E51" s="2" t="s">
        <v>173</v>
      </c>
      <c r="F51" s="2" t="s">
        <v>194</v>
      </c>
      <c r="G51" s="2">
        <v>23.95</v>
      </c>
      <c r="H51" s="3">
        <v>40533</v>
      </c>
      <c r="I51" s="2">
        <v>50</v>
      </c>
      <c r="J51" s="2" t="str">
        <f t="shared" si="1"/>
        <v>CHR</v>
      </c>
      <c r="K51" s="2" t="s">
        <v>16</v>
      </c>
      <c r="L51" s="2" t="s">
        <v>175</v>
      </c>
    </row>
    <row r="52" spans="1:12" ht="14.5" x14ac:dyDescent="0.35">
      <c r="A52" s="2"/>
      <c r="B52" s="2" t="str">
        <f>"9781797203645"</f>
        <v>9781797203645</v>
      </c>
      <c r="C52" s="2" t="s">
        <v>195</v>
      </c>
      <c r="D52" s="2" t="s">
        <v>196</v>
      </c>
      <c r="E52" s="2" t="s">
        <v>197</v>
      </c>
      <c r="F52" s="2" t="s">
        <v>21</v>
      </c>
      <c r="G52" s="2">
        <v>39.950000000000003</v>
      </c>
      <c r="H52" s="2" t="s">
        <v>198</v>
      </c>
      <c r="I52" s="2">
        <v>51</v>
      </c>
      <c r="J52" s="2" t="str">
        <f t="shared" si="1"/>
        <v>CHR</v>
      </c>
      <c r="K52" s="2" t="s">
        <v>16</v>
      </c>
      <c r="L52" s="2" t="s">
        <v>199</v>
      </c>
    </row>
    <row r="53" spans="1:12" ht="14.5" x14ac:dyDescent="0.35">
      <c r="A53" s="2"/>
      <c r="B53" s="2" t="str">
        <f>"9781797210254"</f>
        <v>9781797210254</v>
      </c>
      <c r="C53" s="2" t="s">
        <v>200</v>
      </c>
      <c r="D53" s="2" t="s">
        <v>201</v>
      </c>
      <c r="E53" s="2" t="s">
        <v>39</v>
      </c>
      <c r="F53" s="2" t="s">
        <v>21</v>
      </c>
      <c r="G53" s="2">
        <v>39.950000000000003</v>
      </c>
      <c r="H53" s="2" t="s">
        <v>141</v>
      </c>
      <c r="I53" s="2">
        <v>52</v>
      </c>
      <c r="J53" s="2" t="str">
        <f t="shared" si="1"/>
        <v>CHR</v>
      </c>
      <c r="K53" s="2" t="s">
        <v>16</v>
      </c>
      <c r="L53" s="2" t="s">
        <v>202</v>
      </c>
    </row>
    <row r="54" spans="1:12" ht="14.5" x14ac:dyDescent="0.35">
      <c r="A54" s="2"/>
      <c r="B54" s="2" t="str">
        <f>"9781797210223"</f>
        <v>9781797210223</v>
      </c>
      <c r="C54" s="2" t="s">
        <v>203</v>
      </c>
      <c r="D54" s="2" t="s">
        <v>204</v>
      </c>
      <c r="E54" s="2" t="s">
        <v>43</v>
      </c>
      <c r="F54" s="2" t="s">
        <v>15</v>
      </c>
      <c r="G54" s="2">
        <v>28.95</v>
      </c>
      <c r="H54" s="3">
        <v>40595</v>
      </c>
      <c r="I54" s="2">
        <v>53</v>
      </c>
      <c r="J54" s="2" t="str">
        <f t="shared" si="1"/>
        <v>CHR</v>
      </c>
      <c r="K54" s="2" t="s">
        <v>16</v>
      </c>
      <c r="L54" s="2" t="s">
        <v>205</v>
      </c>
    </row>
    <row r="55" spans="1:12" ht="14.5" x14ac:dyDescent="0.35">
      <c r="A55" s="2"/>
      <c r="B55" s="2" t="str">
        <f>"9781797213675"</f>
        <v>9781797213675</v>
      </c>
      <c r="C55" s="2" t="s">
        <v>206</v>
      </c>
      <c r="D55" s="2" t="s">
        <v>207</v>
      </c>
      <c r="E55" s="2" t="s">
        <v>43</v>
      </c>
      <c r="F55" s="2" t="s">
        <v>21</v>
      </c>
      <c r="G55" s="2">
        <v>28.95</v>
      </c>
      <c r="H55" s="2" t="s">
        <v>44</v>
      </c>
      <c r="I55" s="2">
        <v>54</v>
      </c>
      <c r="J55" s="2" t="str">
        <f t="shared" si="1"/>
        <v>CHR</v>
      </c>
      <c r="K55" s="2" t="s">
        <v>16</v>
      </c>
      <c r="L55" s="2" t="s">
        <v>189</v>
      </c>
    </row>
    <row r="56" spans="1:12" ht="14.5" x14ac:dyDescent="0.35">
      <c r="A56" s="2"/>
      <c r="B56" s="2" t="str">
        <f>"9781797210452"</f>
        <v>9781797210452</v>
      </c>
      <c r="C56" s="2" t="s">
        <v>208</v>
      </c>
      <c r="D56" s="2" t="s">
        <v>209</v>
      </c>
      <c r="E56" s="2" t="s">
        <v>39</v>
      </c>
      <c r="F56" s="2" t="s">
        <v>21</v>
      </c>
      <c r="G56" s="2">
        <v>38.950000000000003</v>
      </c>
      <c r="H56" s="3">
        <v>40807</v>
      </c>
      <c r="I56" s="2">
        <v>55</v>
      </c>
      <c r="J56" s="2" t="str">
        <f t="shared" si="1"/>
        <v>CHR</v>
      </c>
      <c r="K56" s="2" t="s">
        <v>16</v>
      </c>
      <c r="L56" s="2" t="s">
        <v>210</v>
      </c>
    </row>
    <row r="57" spans="1:12" ht="14.5" x14ac:dyDescent="0.35">
      <c r="A57" s="2"/>
      <c r="B57" s="2" t="str">
        <f>"9781797203638"</f>
        <v>9781797203638</v>
      </c>
      <c r="C57" s="2" t="s">
        <v>211</v>
      </c>
      <c r="D57" s="2" t="s">
        <v>80</v>
      </c>
      <c r="E57" s="2" t="s">
        <v>43</v>
      </c>
      <c r="F57" s="2" t="s">
        <v>15</v>
      </c>
      <c r="G57" s="2">
        <v>25.95</v>
      </c>
      <c r="H57" s="3">
        <v>37003</v>
      </c>
      <c r="I57" s="2">
        <v>56</v>
      </c>
      <c r="J57" s="2" t="str">
        <f t="shared" si="1"/>
        <v>CHR</v>
      </c>
      <c r="K57" s="2" t="s">
        <v>16</v>
      </c>
      <c r="L57" s="2" t="s">
        <v>212</v>
      </c>
    </row>
    <row r="58" spans="1:12" ht="14.5" x14ac:dyDescent="0.35">
      <c r="A58" s="2"/>
      <c r="B58" s="2" t="str">
        <f>"9781797201603"</f>
        <v>9781797201603</v>
      </c>
      <c r="C58" s="2" t="s">
        <v>213</v>
      </c>
      <c r="D58" s="2" t="s">
        <v>80</v>
      </c>
      <c r="E58" s="2" t="s">
        <v>101</v>
      </c>
      <c r="F58" s="2" t="s">
        <v>15</v>
      </c>
      <c r="G58" s="2">
        <v>25.95</v>
      </c>
      <c r="H58" s="2" t="s">
        <v>188</v>
      </c>
      <c r="I58" s="2">
        <v>57</v>
      </c>
      <c r="J58" s="2" t="str">
        <f t="shared" si="1"/>
        <v>CHR</v>
      </c>
      <c r="K58" s="2" t="s">
        <v>16</v>
      </c>
      <c r="L58" s="2" t="s">
        <v>214</v>
      </c>
    </row>
    <row r="59" spans="1:12" ht="14.5" x14ac:dyDescent="0.35">
      <c r="A59" s="2"/>
      <c r="B59" s="2" t="str">
        <f>"9781797201634"</f>
        <v>9781797201634</v>
      </c>
      <c r="C59" s="2" t="s">
        <v>215</v>
      </c>
      <c r="D59" s="2" t="s">
        <v>216</v>
      </c>
      <c r="E59" s="2" t="s">
        <v>217</v>
      </c>
      <c r="F59" s="2" t="s">
        <v>15</v>
      </c>
      <c r="G59" s="2">
        <v>25.95</v>
      </c>
      <c r="H59" s="3">
        <v>37217</v>
      </c>
      <c r="I59" s="2">
        <v>58</v>
      </c>
      <c r="J59" s="2" t="str">
        <f t="shared" si="1"/>
        <v>CHR</v>
      </c>
      <c r="K59" s="2" t="s">
        <v>16</v>
      </c>
      <c r="L59" s="2" t="s">
        <v>218</v>
      </c>
    </row>
    <row r="60" spans="1:12" ht="14.5" x14ac:dyDescent="0.35">
      <c r="A60" s="2" t="s">
        <v>60</v>
      </c>
      <c r="B60" s="2" t="str">
        <f>"9781797201573"</f>
        <v>9781797201573</v>
      </c>
      <c r="C60" s="2" t="s">
        <v>219</v>
      </c>
      <c r="D60" s="2" t="s">
        <v>80</v>
      </c>
      <c r="E60" s="2" t="s">
        <v>220</v>
      </c>
      <c r="F60" s="2" t="s">
        <v>15</v>
      </c>
      <c r="G60" s="2">
        <v>25.95</v>
      </c>
      <c r="H60" s="2" t="s">
        <v>174</v>
      </c>
      <c r="I60" s="2">
        <v>59</v>
      </c>
      <c r="J60" s="2" t="str">
        <f t="shared" si="1"/>
        <v>CHR</v>
      </c>
      <c r="K60" s="2" t="s">
        <v>16</v>
      </c>
      <c r="L60" s="2" t="s">
        <v>221</v>
      </c>
    </row>
    <row r="61" spans="1:12" ht="14.5" x14ac:dyDescent="0.35">
      <c r="A61" s="2"/>
      <c r="B61" s="2" t="str">
        <f>"9781797209470"</f>
        <v>9781797209470</v>
      </c>
      <c r="C61" s="2" t="s">
        <v>222</v>
      </c>
      <c r="D61" s="2" t="s">
        <v>223</v>
      </c>
      <c r="E61" s="2" t="s">
        <v>14</v>
      </c>
      <c r="F61" s="2" t="s">
        <v>21</v>
      </c>
      <c r="G61" s="2">
        <v>32.950000000000003</v>
      </c>
      <c r="H61" s="3">
        <v>40533</v>
      </c>
      <c r="I61" s="2">
        <v>60</v>
      </c>
      <c r="J61" s="2" t="str">
        <f t="shared" si="1"/>
        <v>CHR</v>
      </c>
      <c r="K61" s="2" t="s">
        <v>16</v>
      </c>
      <c r="L61" s="2" t="s">
        <v>224</v>
      </c>
    </row>
    <row r="62" spans="1:12" ht="14.5" x14ac:dyDescent="0.35">
      <c r="A62" s="2"/>
      <c r="B62" s="2" t="str">
        <f>"9781797204291"</f>
        <v>9781797204291</v>
      </c>
      <c r="C62" s="2" t="s">
        <v>225</v>
      </c>
      <c r="D62" s="2" t="s">
        <v>226</v>
      </c>
      <c r="E62" s="2" t="s">
        <v>227</v>
      </c>
      <c r="F62" s="2" t="s">
        <v>228</v>
      </c>
      <c r="G62" s="2">
        <v>18.989999999999998</v>
      </c>
      <c r="H62" s="3">
        <v>40595</v>
      </c>
      <c r="I62" s="2">
        <v>61</v>
      </c>
      <c r="J62" s="2" t="str">
        <f t="shared" si="1"/>
        <v>CHR</v>
      </c>
      <c r="K62" s="2" t="s">
        <v>16</v>
      </c>
      <c r="L62" s="2" t="s">
        <v>229</v>
      </c>
    </row>
    <row r="63" spans="1:12" ht="14.5" x14ac:dyDescent="0.35">
      <c r="A63" s="2"/>
      <c r="B63" s="2" t="str">
        <f>"9781797204307"</f>
        <v>9781797204307</v>
      </c>
      <c r="C63" s="2" t="s">
        <v>230</v>
      </c>
      <c r="D63" s="2" t="s">
        <v>226</v>
      </c>
      <c r="E63" s="2" t="s">
        <v>227</v>
      </c>
      <c r="F63" s="2" t="s">
        <v>228</v>
      </c>
      <c r="G63" s="2">
        <v>18.989999999999998</v>
      </c>
      <c r="H63" s="2" t="s">
        <v>231</v>
      </c>
      <c r="I63" s="2">
        <v>62</v>
      </c>
      <c r="J63" s="2" t="str">
        <f t="shared" si="1"/>
        <v>CHR</v>
      </c>
      <c r="K63" s="2" t="s">
        <v>16</v>
      </c>
      <c r="L63" s="2" t="s">
        <v>229</v>
      </c>
    </row>
    <row r="64" spans="1:12" ht="29" x14ac:dyDescent="0.35">
      <c r="A64" s="2"/>
      <c r="B64" s="2" t="str">
        <f>"9781797204727"</f>
        <v>9781797204727</v>
      </c>
      <c r="C64" s="2" t="s">
        <v>232</v>
      </c>
      <c r="D64" s="2" t="s">
        <v>226</v>
      </c>
      <c r="E64" s="2" t="s">
        <v>227</v>
      </c>
      <c r="F64" s="2" t="s">
        <v>21</v>
      </c>
      <c r="G64" s="2">
        <v>24.99</v>
      </c>
      <c r="H64" s="2" t="s">
        <v>58</v>
      </c>
      <c r="I64" s="2">
        <v>63</v>
      </c>
      <c r="J64" s="2" t="str">
        <f t="shared" si="1"/>
        <v>CHR</v>
      </c>
      <c r="K64" s="2" t="s">
        <v>16</v>
      </c>
      <c r="L64" s="2" t="s">
        <v>229</v>
      </c>
    </row>
    <row r="65" spans="1:12" ht="14.5" x14ac:dyDescent="0.35">
      <c r="A65" s="2"/>
      <c r="B65" s="2" t="str">
        <f>"9781452177168"</f>
        <v>9781452177168</v>
      </c>
      <c r="C65" s="2" t="s">
        <v>233</v>
      </c>
      <c r="D65" s="2" t="s">
        <v>234</v>
      </c>
      <c r="E65" s="2" t="s">
        <v>227</v>
      </c>
      <c r="F65" s="2" t="s">
        <v>21</v>
      </c>
      <c r="G65" s="2">
        <v>24.99</v>
      </c>
      <c r="H65" s="2" t="s">
        <v>141</v>
      </c>
      <c r="I65" s="2">
        <v>64</v>
      </c>
      <c r="J65" s="2" t="str">
        <f t="shared" si="1"/>
        <v>CHR</v>
      </c>
      <c r="K65" s="2" t="s">
        <v>16</v>
      </c>
      <c r="L65" s="2" t="s">
        <v>235</v>
      </c>
    </row>
    <row r="66" spans="1:12" ht="14.5" x14ac:dyDescent="0.35">
      <c r="A66" s="2"/>
      <c r="B66" s="2" t="str">
        <f>"9781452176406"</f>
        <v>9781452176406</v>
      </c>
      <c r="C66" s="2" t="s">
        <v>236</v>
      </c>
      <c r="D66" s="2" t="s">
        <v>237</v>
      </c>
      <c r="E66" s="2" t="s">
        <v>227</v>
      </c>
      <c r="F66" s="2" t="s">
        <v>21</v>
      </c>
      <c r="G66" s="2">
        <v>24.99</v>
      </c>
      <c r="H66" s="2" t="s">
        <v>141</v>
      </c>
      <c r="I66" s="2">
        <v>65</v>
      </c>
      <c r="J66" s="2" t="str">
        <f t="shared" si="1"/>
        <v>CHR</v>
      </c>
      <c r="K66" s="2" t="s">
        <v>16</v>
      </c>
      <c r="L66" s="2" t="s">
        <v>238</v>
      </c>
    </row>
    <row r="67" spans="1:12" ht="14.5" x14ac:dyDescent="0.35">
      <c r="A67" s="2"/>
      <c r="B67" s="2" t="str">
        <f>"9781452170312"</f>
        <v>9781452170312</v>
      </c>
      <c r="C67" s="2" t="s">
        <v>239</v>
      </c>
      <c r="D67" s="2" t="s">
        <v>240</v>
      </c>
      <c r="E67" s="2" t="s">
        <v>227</v>
      </c>
      <c r="F67" s="2" t="s">
        <v>21</v>
      </c>
      <c r="G67" s="2">
        <v>24.99</v>
      </c>
      <c r="H67" s="3">
        <v>40595</v>
      </c>
      <c r="I67" s="2">
        <v>66</v>
      </c>
      <c r="J67" s="2" t="str">
        <f t="shared" si="1"/>
        <v>CHR</v>
      </c>
      <c r="K67" s="2" t="s">
        <v>16</v>
      </c>
      <c r="L67" s="2" t="s">
        <v>241</v>
      </c>
    </row>
    <row r="68" spans="1:12" ht="14.5" x14ac:dyDescent="0.35">
      <c r="A68" s="2"/>
      <c r="B68" s="2" t="str">
        <f>"9781452173191"</f>
        <v>9781452173191</v>
      </c>
      <c r="C68" s="2" t="s">
        <v>242</v>
      </c>
      <c r="D68" s="2" t="s">
        <v>243</v>
      </c>
      <c r="E68" s="2" t="s">
        <v>227</v>
      </c>
      <c r="F68" s="2" t="s">
        <v>21</v>
      </c>
      <c r="G68" s="2">
        <v>24.99</v>
      </c>
      <c r="H68" s="3">
        <v>40533</v>
      </c>
      <c r="I68" s="2">
        <v>67</v>
      </c>
      <c r="J68" s="2" t="str">
        <f t="shared" si="1"/>
        <v>CHR</v>
      </c>
      <c r="K68" s="2" t="s">
        <v>16</v>
      </c>
      <c r="L68" s="2" t="s">
        <v>244</v>
      </c>
    </row>
    <row r="69" spans="1:12" ht="14.5" x14ac:dyDescent="0.35">
      <c r="A69" s="2"/>
      <c r="B69" s="2" t="str">
        <f>"9781452177144"</f>
        <v>9781452177144</v>
      </c>
      <c r="C69" s="2" t="s">
        <v>245</v>
      </c>
      <c r="D69" s="2" t="s">
        <v>246</v>
      </c>
      <c r="E69" s="2" t="s">
        <v>227</v>
      </c>
      <c r="F69" s="2" t="s">
        <v>21</v>
      </c>
      <c r="G69" s="2">
        <v>24.99</v>
      </c>
      <c r="H69" s="3">
        <v>40319</v>
      </c>
      <c r="I69" s="2">
        <v>68</v>
      </c>
      <c r="J69" s="2" t="str">
        <f t="shared" si="1"/>
        <v>CHR</v>
      </c>
      <c r="K69" s="2" t="s">
        <v>16</v>
      </c>
      <c r="L69" s="2" t="s">
        <v>247</v>
      </c>
    </row>
    <row r="70" spans="1:12" ht="14.5" x14ac:dyDescent="0.35">
      <c r="A70" s="2"/>
      <c r="B70" s="2" t="str">
        <f>"9781452142708"</f>
        <v>9781452142708</v>
      </c>
      <c r="C70" s="2" t="s">
        <v>248</v>
      </c>
      <c r="D70" s="2" t="s">
        <v>249</v>
      </c>
      <c r="E70" s="2" t="s">
        <v>227</v>
      </c>
      <c r="F70" s="2" t="s">
        <v>21</v>
      </c>
      <c r="G70" s="2">
        <v>24.99</v>
      </c>
      <c r="H70" s="3">
        <v>40595</v>
      </c>
      <c r="I70" s="2">
        <v>69</v>
      </c>
      <c r="J70" s="2" t="str">
        <f t="shared" si="1"/>
        <v>CHR</v>
      </c>
      <c r="K70" s="2" t="s">
        <v>16</v>
      </c>
      <c r="L70" s="2" t="s">
        <v>238</v>
      </c>
    </row>
    <row r="71" spans="1:12" ht="29" x14ac:dyDescent="0.35">
      <c r="A71" s="2"/>
      <c r="B71" s="2" t="str">
        <f>"9781452183947"</f>
        <v>9781452183947</v>
      </c>
      <c r="C71" s="2" t="s">
        <v>250</v>
      </c>
      <c r="D71" s="2" t="s">
        <v>251</v>
      </c>
      <c r="E71" s="2" t="s">
        <v>227</v>
      </c>
      <c r="F71" s="2" t="s">
        <v>21</v>
      </c>
      <c r="G71" s="2">
        <v>21.99</v>
      </c>
      <c r="H71" s="3">
        <v>40319</v>
      </c>
      <c r="I71" s="2">
        <v>70</v>
      </c>
      <c r="J71" s="2" t="str">
        <f t="shared" si="1"/>
        <v>CHR</v>
      </c>
      <c r="K71" s="2" t="s">
        <v>16</v>
      </c>
      <c r="L71" s="2" t="s">
        <v>252</v>
      </c>
    </row>
    <row r="72" spans="1:12" ht="14.5" x14ac:dyDescent="0.35">
      <c r="A72" s="2"/>
      <c r="B72" s="2" t="str">
        <f>"9781797205083"</f>
        <v>9781797205083</v>
      </c>
      <c r="C72" s="2" t="s">
        <v>253</v>
      </c>
      <c r="D72" s="2" t="s">
        <v>254</v>
      </c>
      <c r="E72" s="2" t="s">
        <v>227</v>
      </c>
      <c r="F72" s="2" t="s">
        <v>21</v>
      </c>
      <c r="G72" s="2">
        <v>22.99</v>
      </c>
      <c r="H72" s="2" t="s">
        <v>89</v>
      </c>
      <c r="I72" s="2">
        <v>71</v>
      </c>
      <c r="J72" s="2" t="str">
        <f t="shared" si="1"/>
        <v>CHR</v>
      </c>
      <c r="K72" s="2" t="s">
        <v>16</v>
      </c>
      <c r="L72" s="2" t="s">
        <v>255</v>
      </c>
    </row>
    <row r="73" spans="1:12" ht="14.5" x14ac:dyDescent="0.35">
      <c r="A73" s="2"/>
      <c r="B73" s="2" t="str">
        <f>"9781452183213"</f>
        <v>9781452183213</v>
      </c>
      <c r="C73" s="2" t="s">
        <v>256</v>
      </c>
      <c r="D73" s="2" t="s">
        <v>257</v>
      </c>
      <c r="E73" s="2" t="s">
        <v>227</v>
      </c>
      <c r="F73" s="2" t="s">
        <v>21</v>
      </c>
      <c r="G73" s="2">
        <v>24.99</v>
      </c>
      <c r="H73" s="2" t="s">
        <v>44</v>
      </c>
      <c r="I73" s="2">
        <v>72</v>
      </c>
      <c r="J73" s="2" t="str">
        <f t="shared" si="1"/>
        <v>CHR</v>
      </c>
      <c r="K73" s="2" t="s">
        <v>16</v>
      </c>
      <c r="L73" s="2" t="s">
        <v>258</v>
      </c>
    </row>
    <row r="74" spans="1:12" ht="29" x14ac:dyDescent="0.35">
      <c r="A74" s="2"/>
      <c r="B74" s="2" t="str">
        <f>"9781452171210"</f>
        <v>9781452171210</v>
      </c>
      <c r="C74" s="2" t="s">
        <v>259</v>
      </c>
      <c r="D74" s="2" t="s">
        <v>260</v>
      </c>
      <c r="E74" s="2" t="s">
        <v>227</v>
      </c>
      <c r="F74" s="2" t="s">
        <v>21</v>
      </c>
      <c r="G74" s="2">
        <v>21.99</v>
      </c>
      <c r="H74" s="2" t="s">
        <v>261</v>
      </c>
      <c r="I74" s="2">
        <v>73</v>
      </c>
      <c r="J74" s="2" t="str">
        <f t="shared" si="1"/>
        <v>CHR</v>
      </c>
      <c r="K74" s="2" t="s">
        <v>16</v>
      </c>
      <c r="L74" s="2" t="s">
        <v>262</v>
      </c>
    </row>
    <row r="75" spans="1:12" ht="14.5" x14ac:dyDescent="0.35">
      <c r="A75" s="2"/>
      <c r="B75" s="2" t="str">
        <f>"9781797203058"</f>
        <v>9781797203058</v>
      </c>
      <c r="C75" s="2" t="s">
        <v>263</v>
      </c>
      <c r="D75" s="2" t="s">
        <v>264</v>
      </c>
      <c r="E75" s="2" t="s">
        <v>227</v>
      </c>
      <c r="F75" s="2" t="s">
        <v>21</v>
      </c>
      <c r="G75" s="2">
        <v>24.99</v>
      </c>
      <c r="H75" s="2" t="s">
        <v>58</v>
      </c>
      <c r="I75" s="2">
        <v>74</v>
      </c>
      <c r="J75" s="2" t="str">
        <f t="shared" si="1"/>
        <v>CHR</v>
      </c>
      <c r="K75" s="2" t="s">
        <v>16</v>
      </c>
      <c r="L75" s="2" t="s">
        <v>258</v>
      </c>
    </row>
    <row r="76" spans="1:12" ht="14.5" x14ac:dyDescent="0.35">
      <c r="A76" s="2"/>
      <c r="B76" s="2" t="str">
        <f>"9781797206356"</f>
        <v>9781797206356</v>
      </c>
      <c r="C76" s="2" t="s">
        <v>265</v>
      </c>
      <c r="D76" s="2" t="s">
        <v>266</v>
      </c>
      <c r="E76" s="2" t="s">
        <v>227</v>
      </c>
      <c r="F76" s="2" t="s">
        <v>21</v>
      </c>
      <c r="G76" s="2">
        <v>32.99</v>
      </c>
      <c r="H76" s="3">
        <v>40015</v>
      </c>
      <c r="I76" s="2">
        <v>75</v>
      </c>
      <c r="J76" s="2" t="str">
        <f t="shared" si="1"/>
        <v>CHR</v>
      </c>
      <c r="K76" s="2" t="s">
        <v>16</v>
      </c>
      <c r="L76" s="2" t="s">
        <v>267</v>
      </c>
    </row>
    <row r="77" spans="1:12" ht="14.5" x14ac:dyDescent="0.35">
      <c r="A77" s="2"/>
      <c r="B77" s="2" t="str">
        <f>"9781797206363"</f>
        <v>9781797206363</v>
      </c>
      <c r="C77" s="2" t="s">
        <v>265</v>
      </c>
      <c r="D77" s="2" t="s">
        <v>266</v>
      </c>
      <c r="E77" s="2" t="s">
        <v>227</v>
      </c>
      <c r="F77" s="2" t="s">
        <v>15</v>
      </c>
      <c r="G77" s="2">
        <v>18.989999999999998</v>
      </c>
      <c r="H77" s="3">
        <v>40015</v>
      </c>
      <c r="I77" s="2">
        <v>76</v>
      </c>
      <c r="J77" s="2" t="str">
        <f t="shared" si="1"/>
        <v>CHR</v>
      </c>
      <c r="K77" s="2" t="s">
        <v>16</v>
      </c>
      <c r="L77" s="2" t="s">
        <v>267</v>
      </c>
    </row>
    <row r="78" spans="1:12" ht="14.5" x14ac:dyDescent="0.35">
      <c r="A78" s="2"/>
      <c r="B78" s="2" t="str">
        <f>"9781452173344"</f>
        <v>9781452173344</v>
      </c>
      <c r="C78" s="2" t="s">
        <v>268</v>
      </c>
      <c r="D78" s="2" t="s">
        <v>269</v>
      </c>
      <c r="E78" s="2" t="s">
        <v>227</v>
      </c>
      <c r="F78" s="2" t="s">
        <v>21</v>
      </c>
      <c r="G78" s="2">
        <v>21.99</v>
      </c>
      <c r="H78" s="2" t="s">
        <v>58</v>
      </c>
      <c r="I78" s="2">
        <v>77</v>
      </c>
      <c r="J78" s="2" t="str">
        <f t="shared" si="1"/>
        <v>CHR</v>
      </c>
      <c r="K78" s="2" t="s">
        <v>16</v>
      </c>
      <c r="L78" s="2" t="s">
        <v>270</v>
      </c>
    </row>
    <row r="79" spans="1:12" ht="14.5" x14ac:dyDescent="0.35">
      <c r="A79" s="2"/>
      <c r="B79" s="2" t="str">
        <f>"9781452183404"</f>
        <v>9781452183404</v>
      </c>
      <c r="C79" s="2" t="s">
        <v>271</v>
      </c>
      <c r="D79" s="2" t="s">
        <v>272</v>
      </c>
      <c r="E79" s="2" t="s">
        <v>227</v>
      </c>
      <c r="F79" s="2" t="s">
        <v>21</v>
      </c>
      <c r="G79" s="2">
        <v>21.99</v>
      </c>
      <c r="H79" s="2" t="s">
        <v>128</v>
      </c>
      <c r="I79" s="2">
        <v>78</v>
      </c>
      <c r="J79" s="2" t="str">
        <f t="shared" si="1"/>
        <v>CHR</v>
      </c>
      <c r="K79" s="2" t="s">
        <v>16</v>
      </c>
      <c r="L79" s="2" t="s">
        <v>273</v>
      </c>
    </row>
    <row r="80" spans="1:12" ht="14.5" x14ac:dyDescent="0.35">
      <c r="A80" s="2"/>
      <c r="B80" s="2" t="str">
        <f>"9781452169392"</f>
        <v>9781452169392</v>
      </c>
      <c r="C80" s="2" t="s">
        <v>274</v>
      </c>
      <c r="D80" s="2" t="s">
        <v>275</v>
      </c>
      <c r="E80" s="2" t="s">
        <v>227</v>
      </c>
      <c r="F80" s="2" t="s">
        <v>21</v>
      </c>
      <c r="G80" s="2">
        <v>26.99</v>
      </c>
      <c r="H80" s="3">
        <v>40015</v>
      </c>
      <c r="I80" s="2">
        <v>79</v>
      </c>
      <c r="J80" s="2" t="str">
        <f t="shared" si="1"/>
        <v>CHR</v>
      </c>
      <c r="K80" s="2" t="s">
        <v>16</v>
      </c>
      <c r="L80" s="2" t="s">
        <v>276</v>
      </c>
    </row>
    <row r="81" spans="1:12" ht="14.5" x14ac:dyDescent="0.35">
      <c r="A81" s="2"/>
      <c r="B81" s="2" t="str">
        <f>"9781797202822"</f>
        <v>9781797202822</v>
      </c>
      <c r="C81" s="2" t="s">
        <v>277</v>
      </c>
      <c r="D81" s="2" t="s">
        <v>278</v>
      </c>
      <c r="E81" s="2" t="s">
        <v>227</v>
      </c>
      <c r="F81" s="2" t="s">
        <v>21</v>
      </c>
      <c r="G81" s="2">
        <v>24.99</v>
      </c>
      <c r="H81" s="2" t="s">
        <v>128</v>
      </c>
      <c r="I81" s="2">
        <v>80</v>
      </c>
      <c r="J81" s="2" t="str">
        <f t="shared" si="1"/>
        <v>CHR</v>
      </c>
      <c r="K81" s="2" t="s">
        <v>16</v>
      </c>
      <c r="L81" s="2" t="s">
        <v>279</v>
      </c>
    </row>
    <row r="82" spans="1:12" ht="14.5" x14ac:dyDescent="0.35">
      <c r="A82" s="2"/>
      <c r="B82" s="2" t="str">
        <f>"9781452181035"</f>
        <v>9781452181035</v>
      </c>
      <c r="C82" s="2" t="s">
        <v>280</v>
      </c>
      <c r="D82" s="2" t="s">
        <v>281</v>
      </c>
      <c r="E82" s="2" t="s">
        <v>227</v>
      </c>
      <c r="F82" s="2" t="s">
        <v>21</v>
      </c>
      <c r="G82" s="2">
        <v>24.99</v>
      </c>
      <c r="H82" s="3">
        <v>40319</v>
      </c>
      <c r="I82" s="2">
        <v>81</v>
      </c>
      <c r="J82" s="2" t="str">
        <f t="shared" si="1"/>
        <v>CHR</v>
      </c>
      <c r="K82" s="2" t="s">
        <v>16</v>
      </c>
      <c r="L82" s="2" t="s">
        <v>282</v>
      </c>
    </row>
    <row r="83" spans="1:12" ht="14.5" x14ac:dyDescent="0.35">
      <c r="A83" s="2"/>
      <c r="B83" s="2" t="str">
        <f>"9781797207926"</f>
        <v>9781797207926</v>
      </c>
      <c r="C83" s="2" t="s">
        <v>283</v>
      </c>
      <c r="D83" s="2" t="s">
        <v>284</v>
      </c>
      <c r="E83" s="2" t="s">
        <v>227</v>
      </c>
      <c r="F83" s="2" t="s">
        <v>21</v>
      </c>
      <c r="G83" s="2">
        <v>24.99</v>
      </c>
      <c r="H83" s="3">
        <v>40533</v>
      </c>
      <c r="I83" s="2">
        <v>82</v>
      </c>
      <c r="J83" s="2" t="str">
        <f t="shared" si="1"/>
        <v>CHR</v>
      </c>
      <c r="K83" s="2" t="s">
        <v>16</v>
      </c>
      <c r="L83" s="2" t="s">
        <v>285</v>
      </c>
    </row>
    <row r="84" spans="1:12" ht="14.5" x14ac:dyDescent="0.35">
      <c r="A84" s="2"/>
      <c r="B84" s="2" t="str">
        <f>"9781797204413"</f>
        <v>9781797204413</v>
      </c>
      <c r="C84" s="2" t="s">
        <v>286</v>
      </c>
      <c r="D84" s="2" t="s">
        <v>287</v>
      </c>
      <c r="E84" s="2" t="s">
        <v>227</v>
      </c>
      <c r="F84" s="2" t="s">
        <v>15</v>
      </c>
      <c r="G84" s="2">
        <v>15.99</v>
      </c>
      <c r="H84" s="3">
        <v>39589</v>
      </c>
      <c r="I84" s="2">
        <v>83</v>
      </c>
      <c r="J84" s="2" t="str">
        <f t="shared" si="1"/>
        <v>CHR</v>
      </c>
      <c r="K84" s="2" t="s">
        <v>16</v>
      </c>
      <c r="L84" s="2" t="s">
        <v>288</v>
      </c>
    </row>
    <row r="85" spans="1:12" ht="14.5" x14ac:dyDescent="0.35">
      <c r="A85" s="2"/>
      <c r="B85" s="2" t="str">
        <f>"9781797205908"</f>
        <v>9781797205908</v>
      </c>
      <c r="C85" s="2" t="s">
        <v>289</v>
      </c>
      <c r="D85" s="2" t="s">
        <v>290</v>
      </c>
      <c r="E85" s="2" t="s">
        <v>227</v>
      </c>
      <c r="F85" s="2" t="s">
        <v>21</v>
      </c>
      <c r="G85" s="2">
        <v>26.99</v>
      </c>
      <c r="H85" s="2" t="s">
        <v>291</v>
      </c>
      <c r="I85" s="2">
        <v>84</v>
      </c>
      <c r="J85" s="2" t="str">
        <f t="shared" si="1"/>
        <v>CHR</v>
      </c>
      <c r="K85" s="2" t="s">
        <v>16</v>
      </c>
      <c r="L85" s="2" t="s">
        <v>292</v>
      </c>
    </row>
    <row r="86" spans="1:12" ht="14.5" x14ac:dyDescent="0.35">
      <c r="A86" s="2"/>
      <c r="B86" s="2" t="str">
        <f>"9781452184906"</f>
        <v>9781452184906</v>
      </c>
      <c r="C86" s="2" t="s">
        <v>293</v>
      </c>
      <c r="D86" s="2" t="s">
        <v>294</v>
      </c>
      <c r="E86" s="2" t="s">
        <v>227</v>
      </c>
      <c r="F86" s="2" t="s">
        <v>228</v>
      </c>
      <c r="G86" s="2">
        <v>11.99</v>
      </c>
      <c r="H86" s="3">
        <v>40015</v>
      </c>
      <c r="I86" s="2">
        <v>85</v>
      </c>
      <c r="J86" s="2" t="str">
        <f t="shared" si="1"/>
        <v>CHR</v>
      </c>
      <c r="K86" s="2" t="s">
        <v>16</v>
      </c>
      <c r="L86" s="2" t="s">
        <v>295</v>
      </c>
    </row>
    <row r="87" spans="1:12" ht="14.5" x14ac:dyDescent="0.35">
      <c r="A87" s="2"/>
      <c r="B87" s="2" t="str">
        <f>"9781797205694"</f>
        <v>9781797205694</v>
      </c>
      <c r="C87" s="2" t="s">
        <v>296</v>
      </c>
      <c r="D87" s="2" t="s">
        <v>297</v>
      </c>
      <c r="E87" s="2" t="s">
        <v>227</v>
      </c>
      <c r="F87" s="2" t="s">
        <v>228</v>
      </c>
      <c r="G87" s="2">
        <v>11.99</v>
      </c>
      <c r="H87" s="3">
        <v>40319</v>
      </c>
      <c r="I87" s="2">
        <v>86</v>
      </c>
      <c r="J87" s="2" t="str">
        <f>"1073"</f>
        <v>1073</v>
      </c>
      <c r="K87" s="2" t="s">
        <v>16</v>
      </c>
      <c r="L87" s="2" t="s">
        <v>298</v>
      </c>
    </row>
    <row r="88" spans="1:12" ht="14.5" x14ac:dyDescent="0.35">
      <c r="A88" s="2"/>
      <c r="B88" s="2" t="str">
        <f>"9781452184364"</f>
        <v>9781452184364</v>
      </c>
      <c r="C88" s="2" t="s">
        <v>299</v>
      </c>
      <c r="D88" s="2" t="s">
        <v>300</v>
      </c>
      <c r="E88" s="2" t="s">
        <v>227</v>
      </c>
      <c r="F88" s="2" t="s">
        <v>21</v>
      </c>
      <c r="G88" s="2">
        <v>21.99</v>
      </c>
      <c r="H88" s="3">
        <v>40319</v>
      </c>
      <c r="I88" s="2">
        <v>87</v>
      </c>
      <c r="J88" s="2" t="str">
        <f>"CHR"</f>
        <v>CHR</v>
      </c>
      <c r="K88" s="2" t="s">
        <v>16</v>
      </c>
      <c r="L88" s="2" t="s">
        <v>301</v>
      </c>
    </row>
    <row r="89" spans="1:12" ht="14.5" x14ac:dyDescent="0.35">
      <c r="A89" s="2"/>
      <c r="B89" s="2" t="str">
        <f>"9781452177120"</f>
        <v>9781452177120</v>
      </c>
      <c r="C89" s="2" t="s">
        <v>302</v>
      </c>
      <c r="D89" s="2" t="s">
        <v>303</v>
      </c>
      <c r="E89" s="2" t="s">
        <v>227</v>
      </c>
      <c r="F89" s="2" t="s">
        <v>15</v>
      </c>
      <c r="G89" s="2">
        <v>22.99</v>
      </c>
      <c r="H89" s="3">
        <v>40533</v>
      </c>
      <c r="I89" s="2">
        <v>88</v>
      </c>
      <c r="J89" s="2" t="str">
        <f>"CHR"</f>
        <v>CHR</v>
      </c>
      <c r="K89" s="2" t="s">
        <v>16</v>
      </c>
      <c r="L89" s="2" t="s">
        <v>304</v>
      </c>
    </row>
    <row r="90" spans="1:12" ht="14.5" x14ac:dyDescent="0.35">
      <c r="A90" s="2"/>
      <c r="B90" s="2" t="str">
        <f>"9781797205670"</f>
        <v>9781797205670</v>
      </c>
      <c r="C90" s="2" t="s">
        <v>305</v>
      </c>
      <c r="D90" s="2" t="s">
        <v>306</v>
      </c>
      <c r="E90" s="2" t="s">
        <v>227</v>
      </c>
      <c r="F90" s="2" t="s">
        <v>228</v>
      </c>
      <c r="G90" s="2">
        <v>11.99</v>
      </c>
      <c r="H90" s="2" t="s">
        <v>128</v>
      </c>
      <c r="I90" s="2">
        <v>89</v>
      </c>
      <c r="J90" s="2" t="str">
        <f>"1073"</f>
        <v>1073</v>
      </c>
      <c r="K90" s="2" t="s">
        <v>16</v>
      </c>
      <c r="L90" s="2" t="s">
        <v>298</v>
      </c>
    </row>
    <row r="91" spans="1:12" ht="14.5" x14ac:dyDescent="0.35">
      <c r="A91" s="2"/>
      <c r="B91" s="2" t="str">
        <f>"9781797205687"</f>
        <v>9781797205687</v>
      </c>
      <c r="C91" s="2" t="s">
        <v>307</v>
      </c>
      <c r="D91" s="2" t="s">
        <v>306</v>
      </c>
      <c r="E91" s="2" t="s">
        <v>227</v>
      </c>
      <c r="F91" s="2" t="s">
        <v>228</v>
      </c>
      <c r="G91" s="2">
        <v>11.99</v>
      </c>
      <c r="H91" s="2" t="s">
        <v>128</v>
      </c>
      <c r="I91" s="2">
        <v>90</v>
      </c>
      <c r="J91" s="2" t="str">
        <f>"1073"</f>
        <v>1073</v>
      </c>
      <c r="K91" s="2" t="s">
        <v>16</v>
      </c>
      <c r="L91" s="2" t="s">
        <v>298</v>
      </c>
    </row>
    <row r="92" spans="1:12" ht="14.5" x14ac:dyDescent="0.35">
      <c r="A92" s="2"/>
      <c r="B92" s="2" t="str">
        <f>"9781452174051"</f>
        <v>9781452174051</v>
      </c>
      <c r="C92" s="2" t="s">
        <v>308</v>
      </c>
      <c r="D92" s="2" t="s">
        <v>309</v>
      </c>
      <c r="E92" s="2" t="s">
        <v>227</v>
      </c>
      <c r="F92" s="2" t="s">
        <v>310</v>
      </c>
      <c r="G92" s="2">
        <v>18.989999999999998</v>
      </c>
      <c r="H92" s="3">
        <v>37278</v>
      </c>
      <c r="I92" s="2">
        <v>91</v>
      </c>
      <c r="J92" s="2" t="str">
        <f t="shared" ref="J92:J123" si="2">"CHR"</f>
        <v>CHR</v>
      </c>
      <c r="K92" s="2" t="s">
        <v>16</v>
      </c>
      <c r="L92" s="2" t="s">
        <v>282</v>
      </c>
    </row>
    <row r="93" spans="1:12" ht="14.5" x14ac:dyDescent="0.35">
      <c r="A93" s="2"/>
      <c r="B93" s="2" t="str">
        <f>"9781452174068"</f>
        <v>9781452174068</v>
      </c>
      <c r="C93" s="2" t="s">
        <v>311</v>
      </c>
      <c r="D93" s="2" t="s">
        <v>309</v>
      </c>
      <c r="E93" s="2" t="s">
        <v>227</v>
      </c>
      <c r="F93" s="2" t="s">
        <v>310</v>
      </c>
      <c r="G93" s="2">
        <v>18.989999999999998</v>
      </c>
      <c r="H93" s="3">
        <v>37278</v>
      </c>
      <c r="I93" s="2">
        <v>92</v>
      </c>
      <c r="J93" s="2" t="str">
        <f t="shared" si="2"/>
        <v>CHR</v>
      </c>
      <c r="K93" s="2" t="s">
        <v>16</v>
      </c>
      <c r="L93" s="2" t="s">
        <v>282</v>
      </c>
    </row>
    <row r="94" spans="1:12" ht="14.5" x14ac:dyDescent="0.35">
      <c r="A94" s="2"/>
      <c r="B94" s="2" t="str">
        <f>"9781452174587"</f>
        <v>9781452174587</v>
      </c>
      <c r="C94" s="2" t="s">
        <v>312</v>
      </c>
      <c r="D94" s="2" t="s">
        <v>313</v>
      </c>
      <c r="E94" s="2" t="s">
        <v>227</v>
      </c>
      <c r="F94" s="2" t="s">
        <v>228</v>
      </c>
      <c r="G94" s="2">
        <v>14.99</v>
      </c>
      <c r="H94" s="2" t="s">
        <v>44</v>
      </c>
      <c r="I94" s="2">
        <v>93</v>
      </c>
      <c r="J94" s="2" t="str">
        <f t="shared" si="2"/>
        <v>CHR</v>
      </c>
      <c r="K94" s="2" t="s">
        <v>16</v>
      </c>
      <c r="L94" s="2" t="s">
        <v>298</v>
      </c>
    </row>
    <row r="95" spans="1:12" ht="14.5" x14ac:dyDescent="0.35">
      <c r="A95" s="2"/>
      <c r="B95" s="2" t="str">
        <f>"9781797203690"</f>
        <v>9781797203690</v>
      </c>
      <c r="C95" s="2" t="s">
        <v>314</v>
      </c>
      <c r="D95" s="2" t="s">
        <v>315</v>
      </c>
      <c r="E95" s="2" t="s">
        <v>227</v>
      </c>
      <c r="F95" s="2" t="s">
        <v>228</v>
      </c>
      <c r="G95" s="2">
        <v>15.99</v>
      </c>
      <c r="H95" s="2" t="s">
        <v>89</v>
      </c>
      <c r="I95" s="2">
        <v>94</v>
      </c>
      <c r="J95" s="2" t="str">
        <f t="shared" si="2"/>
        <v>CHR</v>
      </c>
      <c r="K95" s="2" t="s">
        <v>16</v>
      </c>
      <c r="L95" s="2" t="s">
        <v>244</v>
      </c>
    </row>
    <row r="96" spans="1:12" ht="14.5" x14ac:dyDescent="0.35">
      <c r="A96" s="2"/>
      <c r="B96" s="2" t="str">
        <f>"9781797203683"</f>
        <v>9781797203683</v>
      </c>
      <c r="C96" s="2" t="s">
        <v>316</v>
      </c>
      <c r="D96" s="2" t="s">
        <v>80</v>
      </c>
      <c r="E96" s="2" t="s">
        <v>227</v>
      </c>
      <c r="F96" s="2" t="s">
        <v>228</v>
      </c>
      <c r="G96" s="2">
        <v>18.989999999999998</v>
      </c>
      <c r="H96" s="2" t="s">
        <v>89</v>
      </c>
      <c r="I96" s="2">
        <v>95</v>
      </c>
      <c r="J96" s="2" t="str">
        <f t="shared" si="2"/>
        <v>CHR</v>
      </c>
      <c r="K96" s="2" t="s">
        <v>16</v>
      </c>
      <c r="L96" s="2" t="s">
        <v>244</v>
      </c>
    </row>
    <row r="97" spans="1:12" ht="14.5" x14ac:dyDescent="0.35">
      <c r="A97" s="2"/>
      <c r="B97" s="2" t="str">
        <f>"9781797212524"</f>
        <v>9781797212524</v>
      </c>
      <c r="C97" s="2" t="s">
        <v>317</v>
      </c>
      <c r="D97" s="2" t="s">
        <v>318</v>
      </c>
      <c r="E97" s="2" t="s">
        <v>227</v>
      </c>
      <c r="F97" s="2" t="s">
        <v>228</v>
      </c>
      <c r="G97" s="2">
        <v>12.99</v>
      </c>
      <c r="H97" s="2" t="s">
        <v>291</v>
      </c>
      <c r="I97" s="2">
        <v>96</v>
      </c>
      <c r="J97" s="2" t="str">
        <f t="shared" si="2"/>
        <v>CHR</v>
      </c>
      <c r="K97" s="2" t="s">
        <v>16</v>
      </c>
      <c r="L97" s="2" t="s">
        <v>319</v>
      </c>
    </row>
    <row r="98" spans="1:12" ht="14.5" x14ac:dyDescent="0.35">
      <c r="A98" s="2"/>
      <c r="B98" s="2" t="str">
        <f>"9781797210827"</f>
        <v>9781797210827</v>
      </c>
      <c r="C98" s="2" t="s">
        <v>320</v>
      </c>
      <c r="D98" s="2" t="s">
        <v>321</v>
      </c>
      <c r="E98" s="2" t="s">
        <v>227</v>
      </c>
      <c r="F98" s="2" t="s">
        <v>15</v>
      </c>
      <c r="G98" s="2">
        <v>14.99</v>
      </c>
      <c r="H98" s="3">
        <v>39773</v>
      </c>
      <c r="I98" s="2">
        <v>97</v>
      </c>
      <c r="J98" s="2" t="str">
        <f t="shared" si="2"/>
        <v>CHR</v>
      </c>
      <c r="K98" s="2" t="s">
        <v>16</v>
      </c>
      <c r="L98" s="2" t="s">
        <v>322</v>
      </c>
    </row>
    <row r="99" spans="1:12" ht="14.5" x14ac:dyDescent="0.35">
      <c r="A99" s="2"/>
      <c r="B99" s="2" t="str">
        <f>"9781797211886"</f>
        <v>9781797211886</v>
      </c>
      <c r="C99" s="2" t="s">
        <v>323</v>
      </c>
      <c r="D99" s="2" t="s">
        <v>324</v>
      </c>
      <c r="E99" s="2" t="s">
        <v>227</v>
      </c>
      <c r="F99" s="2" t="s">
        <v>15</v>
      </c>
      <c r="G99" s="2">
        <v>11.99</v>
      </c>
      <c r="H99" s="3">
        <v>40015</v>
      </c>
      <c r="I99" s="2">
        <v>98</v>
      </c>
      <c r="J99" s="2" t="str">
        <f t="shared" si="2"/>
        <v>CHR</v>
      </c>
      <c r="K99" s="2" t="s">
        <v>16</v>
      </c>
      <c r="L99" s="2" t="s">
        <v>325</v>
      </c>
    </row>
    <row r="100" spans="1:12" ht="14.5" x14ac:dyDescent="0.35">
      <c r="A100" s="2"/>
      <c r="B100" s="2" t="str">
        <f>"9781797213910"</f>
        <v>9781797213910</v>
      </c>
      <c r="C100" s="2" t="s">
        <v>326</v>
      </c>
      <c r="D100" s="2" t="s">
        <v>327</v>
      </c>
      <c r="E100" s="2" t="s">
        <v>227</v>
      </c>
      <c r="F100" s="2" t="s">
        <v>15</v>
      </c>
      <c r="G100" s="2">
        <v>11.99</v>
      </c>
      <c r="H100" s="2" t="s">
        <v>89</v>
      </c>
      <c r="I100" s="2">
        <v>99</v>
      </c>
      <c r="J100" s="2" t="str">
        <f t="shared" si="2"/>
        <v>CHR</v>
      </c>
      <c r="K100" s="2" t="s">
        <v>16</v>
      </c>
      <c r="L100" s="2" t="s">
        <v>328</v>
      </c>
    </row>
    <row r="101" spans="1:12" ht="14.5" x14ac:dyDescent="0.35">
      <c r="A101" s="2"/>
      <c r="B101" s="2" t="str">
        <f>"0810073340831"</f>
        <v>0810073340831</v>
      </c>
      <c r="C101" s="2" t="s">
        <v>329</v>
      </c>
      <c r="D101" s="2" t="s">
        <v>330</v>
      </c>
      <c r="E101" s="2" t="s">
        <v>331</v>
      </c>
      <c r="F101" s="2" t="s">
        <v>332</v>
      </c>
      <c r="G101" s="2">
        <v>17</v>
      </c>
      <c r="H101" s="2" t="s">
        <v>333</v>
      </c>
      <c r="I101" s="2">
        <v>100</v>
      </c>
      <c r="J101" s="2" t="str">
        <f t="shared" si="2"/>
        <v>CHR</v>
      </c>
      <c r="K101" s="2" t="s">
        <v>16</v>
      </c>
      <c r="L101" s="2" t="s">
        <v>334</v>
      </c>
    </row>
    <row r="102" spans="1:12" ht="14.5" x14ac:dyDescent="0.35">
      <c r="A102" s="2"/>
      <c r="B102" s="2" t="str">
        <f>"0810073340824"</f>
        <v>0810073340824</v>
      </c>
      <c r="C102" s="2" t="s">
        <v>335</v>
      </c>
      <c r="D102" s="2" t="s">
        <v>330</v>
      </c>
      <c r="E102" s="2" t="s">
        <v>331</v>
      </c>
      <c r="F102" s="2" t="s">
        <v>332</v>
      </c>
      <c r="G102" s="2">
        <v>17</v>
      </c>
      <c r="H102" s="2" t="s">
        <v>333</v>
      </c>
      <c r="I102" s="2">
        <v>101</v>
      </c>
      <c r="J102" s="2" t="str">
        <f t="shared" si="2"/>
        <v>CHR</v>
      </c>
      <c r="K102" s="2" t="s">
        <v>16</v>
      </c>
      <c r="L102" s="2" t="s">
        <v>334</v>
      </c>
    </row>
    <row r="103" spans="1:12" ht="14.5" x14ac:dyDescent="0.35">
      <c r="A103" s="2"/>
      <c r="B103" s="2" t="str">
        <f>"0810073340879"</f>
        <v>0810073340879</v>
      </c>
      <c r="C103" s="2" t="s">
        <v>336</v>
      </c>
      <c r="D103" s="2" t="s">
        <v>330</v>
      </c>
      <c r="E103" s="2" t="s">
        <v>331</v>
      </c>
      <c r="F103" s="2" t="s">
        <v>15</v>
      </c>
      <c r="G103" s="2">
        <v>17</v>
      </c>
      <c r="H103" s="2" t="s">
        <v>333</v>
      </c>
      <c r="I103" s="2">
        <v>102</v>
      </c>
      <c r="J103" s="2" t="str">
        <f t="shared" si="2"/>
        <v>CHR</v>
      </c>
      <c r="K103" s="2" t="s">
        <v>16</v>
      </c>
      <c r="L103" s="2" t="s">
        <v>337</v>
      </c>
    </row>
    <row r="104" spans="1:12" ht="14.5" x14ac:dyDescent="0.35">
      <c r="A104" s="2"/>
      <c r="B104" s="2" t="str">
        <f>"0810073340817"</f>
        <v>0810073340817</v>
      </c>
      <c r="C104" s="2" t="s">
        <v>338</v>
      </c>
      <c r="D104" s="2" t="s">
        <v>330</v>
      </c>
      <c r="E104" s="2" t="s">
        <v>331</v>
      </c>
      <c r="F104" s="2" t="s">
        <v>15</v>
      </c>
      <c r="G104" s="2">
        <v>17</v>
      </c>
      <c r="H104" s="2" t="s">
        <v>333</v>
      </c>
      <c r="I104" s="2">
        <v>103</v>
      </c>
      <c r="J104" s="2" t="str">
        <f t="shared" si="2"/>
        <v>CHR</v>
      </c>
      <c r="K104" s="2" t="s">
        <v>16</v>
      </c>
      <c r="L104" s="2" t="s">
        <v>337</v>
      </c>
    </row>
    <row r="105" spans="1:12" ht="14.5" x14ac:dyDescent="0.35">
      <c r="A105" s="2"/>
      <c r="B105" s="2" t="str">
        <f>"0810073340862"</f>
        <v>0810073340862</v>
      </c>
      <c r="C105" s="2" t="s">
        <v>339</v>
      </c>
      <c r="D105" s="2" t="s">
        <v>330</v>
      </c>
      <c r="E105" s="2" t="s">
        <v>173</v>
      </c>
      <c r="F105" s="2" t="s">
        <v>340</v>
      </c>
      <c r="G105" s="2">
        <v>22</v>
      </c>
      <c r="H105" s="2" t="s">
        <v>333</v>
      </c>
      <c r="I105" s="2">
        <v>104</v>
      </c>
      <c r="J105" s="2" t="str">
        <f t="shared" si="2"/>
        <v>CHR</v>
      </c>
      <c r="K105" s="2" t="s">
        <v>16</v>
      </c>
      <c r="L105" s="2" t="s">
        <v>175</v>
      </c>
    </row>
    <row r="106" spans="1:12" ht="14.5" x14ac:dyDescent="0.35">
      <c r="A106" s="2"/>
      <c r="B106" s="2" t="str">
        <f>"0810073340848"</f>
        <v>0810073340848</v>
      </c>
      <c r="C106" s="2" t="s">
        <v>341</v>
      </c>
      <c r="D106" s="2" t="s">
        <v>330</v>
      </c>
      <c r="E106" s="2" t="s">
        <v>173</v>
      </c>
      <c r="F106" s="2" t="s">
        <v>342</v>
      </c>
      <c r="G106" s="2">
        <v>40</v>
      </c>
      <c r="H106" s="2" t="s">
        <v>333</v>
      </c>
      <c r="I106" s="2">
        <v>105</v>
      </c>
      <c r="J106" s="2" t="str">
        <f t="shared" si="2"/>
        <v>CHR</v>
      </c>
      <c r="K106" s="2" t="s">
        <v>16</v>
      </c>
      <c r="L106" s="2" t="s">
        <v>175</v>
      </c>
    </row>
    <row r="107" spans="1:12" ht="14.5" x14ac:dyDescent="0.35">
      <c r="A107" s="2"/>
      <c r="B107" s="2" t="str">
        <f>"0810073340855"</f>
        <v>0810073340855</v>
      </c>
      <c r="C107" s="2" t="s">
        <v>343</v>
      </c>
      <c r="D107" s="2" t="s">
        <v>330</v>
      </c>
      <c r="E107" s="2" t="s">
        <v>173</v>
      </c>
      <c r="F107" s="2" t="s">
        <v>342</v>
      </c>
      <c r="G107" s="2">
        <v>35</v>
      </c>
      <c r="H107" s="3">
        <v>40989</v>
      </c>
      <c r="I107" s="2">
        <v>106</v>
      </c>
      <c r="J107" s="2" t="str">
        <f t="shared" si="2"/>
        <v>CHR</v>
      </c>
      <c r="K107" s="2" t="s">
        <v>16</v>
      </c>
      <c r="L107" s="2" t="s">
        <v>175</v>
      </c>
    </row>
    <row r="108" spans="1:12" ht="14.5" x14ac:dyDescent="0.35">
      <c r="A108" s="2"/>
      <c r="B108" s="2" t="str">
        <f>"9781797215488"</f>
        <v>9781797215488</v>
      </c>
      <c r="C108" s="2" t="s">
        <v>344</v>
      </c>
      <c r="D108" s="2" t="s">
        <v>345</v>
      </c>
      <c r="E108" s="2" t="s">
        <v>173</v>
      </c>
      <c r="F108" s="2" t="s">
        <v>194</v>
      </c>
      <c r="G108" s="2">
        <v>23.95</v>
      </c>
      <c r="H108" s="2" t="s">
        <v>346</v>
      </c>
      <c r="I108" s="2">
        <v>107</v>
      </c>
      <c r="J108" s="2" t="str">
        <f t="shared" si="2"/>
        <v>CHR</v>
      </c>
      <c r="K108" s="2" t="s">
        <v>16</v>
      </c>
      <c r="L108" s="2" t="s">
        <v>175</v>
      </c>
    </row>
    <row r="109" spans="1:12" ht="29" x14ac:dyDescent="0.35">
      <c r="A109" s="2"/>
      <c r="B109" s="2" t="str">
        <f>"9781797215495"</f>
        <v>9781797215495</v>
      </c>
      <c r="C109" s="2" t="s">
        <v>347</v>
      </c>
      <c r="D109" s="2" t="s">
        <v>345</v>
      </c>
      <c r="E109" s="2" t="s">
        <v>173</v>
      </c>
      <c r="F109" s="2" t="s">
        <v>192</v>
      </c>
      <c r="G109" s="2">
        <v>23.95</v>
      </c>
      <c r="H109" s="2" t="s">
        <v>348</v>
      </c>
      <c r="I109" s="2">
        <v>108</v>
      </c>
      <c r="J109" s="2" t="str">
        <f t="shared" si="2"/>
        <v>CHR</v>
      </c>
      <c r="K109" s="2" t="s">
        <v>16</v>
      </c>
      <c r="L109" s="2" t="s">
        <v>175</v>
      </c>
    </row>
    <row r="110" spans="1:12" ht="29" x14ac:dyDescent="0.35">
      <c r="A110" s="2"/>
      <c r="B110" s="2" t="str">
        <f>"9781797215198"</f>
        <v>9781797215198</v>
      </c>
      <c r="C110" s="2" t="s">
        <v>349</v>
      </c>
      <c r="D110" s="2" t="s">
        <v>350</v>
      </c>
      <c r="E110" s="2" t="s">
        <v>173</v>
      </c>
      <c r="F110" s="2" t="s">
        <v>351</v>
      </c>
      <c r="G110" s="2">
        <v>162</v>
      </c>
      <c r="H110" s="3">
        <v>40595</v>
      </c>
      <c r="I110" s="2">
        <v>109</v>
      </c>
      <c r="J110" s="2" t="str">
        <f t="shared" si="2"/>
        <v>CHR</v>
      </c>
      <c r="K110" s="2" t="s">
        <v>16</v>
      </c>
      <c r="L110" s="2" t="s">
        <v>175</v>
      </c>
    </row>
    <row r="111" spans="1:12" ht="14.5" x14ac:dyDescent="0.35">
      <c r="A111" s="2"/>
      <c r="B111" s="2" t="str">
        <f>"9781797214207"</f>
        <v>9781797214207</v>
      </c>
      <c r="C111" s="2" t="s">
        <v>352</v>
      </c>
      <c r="D111" s="2" t="s">
        <v>353</v>
      </c>
      <c r="E111" s="2" t="s">
        <v>173</v>
      </c>
      <c r="F111" s="2" t="s">
        <v>354</v>
      </c>
      <c r="G111" s="2">
        <v>26.95</v>
      </c>
      <c r="H111" s="3">
        <v>40595</v>
      </c>
      <c r="I111" s="2">
        <v>110</v>
      </c>
      <c r="J111" s="2" t="str">
        <f t="shared" si="2"/>
        <v>CHR</v>
      </c>
      <c r="K111" s="2" t="s">
        <v>16</v>
      </c>
      <c r="L111" s="2" t="s">
        <v>175</v>
      </c>
    </row>
    <row r="112" spans="1:12" ht="14.5" x14ac:dyDescent="0.35">
      <c r="A112" s="2"/>
      <c r="B112" s="2" t="str">
        <f>"9781797211947"</f>
        <v>9781797211947</v>
      </c>
      <c r="C112" s="2" t="s">
        <v>355</v>
      </c>
      <c r="D112" s="2" t="s">
        <v>353</v>
      </c>
      <c r="E112" s="2" t="s">
        <v>173</v>
      </c>
      <c r="F112" s="2" t="s">
        <v>192</v>
      </c>
      <c r="G112" s="2">
        <v>24.95</v>
      </c>
      <c r="H112" s="2" t="s">
        <v>356</v>
      </c>
      <c r="I112" s="2">
        <v>111</v>
      </c>
      <c r="J112" s="2" t="str">
        <f t="shared" si="2"/>
        <v>CHR</v>
      </c>
      <c r="K112" s="2" t="s">
        <v>16</v>
      </c>
      <c r="L112" s="2" t="s">
        <v>175</v>
      </c>
    </row>
    <row r="113" spans="1:12" ht="29" x14ac:dyDescent="0.35">
      <c r="A113" s="2"/>
      <c r="B113" s="2" t="str">
        <f>"9781797213804"</f>
        <v>9781797213804</v>
      </c>
      <c r="C113" s="2" t="s">
        <v>357</v>
      </c>
      <c r="D113" s="2" t="s">
        <v>80</v>
      </c>
      <c r="E113" s="2" t="s">
        <v>173</v>
      </c>
      <c r="F113" s="2" t="s">
        <v>354</v>
      </c>
      <c r="G113" s="2">
        <v>23.95</v>
      </c>
      <c r="H113" s="3">
        <v>40776</v>
      </c>
      <c r="I113" s="2">
        <v>112</v>
      </c>
      <c r="J113" s="2" t="str">
        <f t="shared" si="2"/>
        <v>CHR</v>
      </c>
      <c r="K113" s="2" t="s">
        <v>16</v>
      </c>
      <c r="L113" s="2" t="s">
        <v>175</v>
      </c>
    </row>
    <row r="114" spans="1:12" ht="29" x14ac:dyDescent="0.35">
      <c r="A114" s="2"/>
      <c r="B114" s="2" t="str">
        <f>"9781797213798"</f>
        <v>9781797213798</v>
      </c>
      <c r="C114" s="2" t="s">
        <v>358</v>
      </c>
      <c r="D114" s="2" t="s">
        <v>80</v>
      </c>
      <c r="E114" s="2" t="s">
        <v>173</v>
      </c>
      <c r="F114" s="2" t="s">
        <v>354</v>
      </c>
      <c r="G114" s="2">
        <v>23.95</v>
      </c>
      <c r="H114" s="3">
        <v>40837</v>
      </c>
      <c r="I114" s="2">
        <v>113</v>
      </c>
      <c r="J114" s="2" t="str">
        <f t="shared" si="2"/>
        <v>CHR</v>
      </c>
      <c r="K114" s="2" t="s">
        <v>16</v>
      </c>
      <c r="L114" s="2" t="s">
        <v>175</v>
      </c>
    </row>
    <row r="115" spans="1:12" ht="29" x14ac:dyDescent="0.35">
      <c r="A115" s="2"/>
      <c r="B115" s="2" t="str">
        <f>"9781797209555"</f>
        <v>9781797209555</v>
      </c>
      <c r="C115" s="2" t="s">
        <v>359</v>
      </c>
      <c r="D115" s="2" t="s">
        <v>360</v>
      </c>
      <c r="E115" s="2" t="s">
        <v>331</v>
      </c>
      <c r="F115" s="2" t="s">
        <v>354</v>
      </c>
      <c r="G115" s="2">
        <v>27.95</v>
      </c>
      <c r="H115" s="3">
        <v>39528</v>
      </c>
      <c r="I115" s="2">
        <v>114</v>
      </c>
      <c r="J115" s="2" t="str">
        <f t="shared" si="2"/>
        <v>CHR</v>
      </c>
      <c r="K115" s="2" t="s">
        <v>16</v>
      </c>
      <c r="L115" s="2" t="s">
        <v>361</v>
      </c>
    </row>
    <row r="116" spans="1:12" ht="29" x14ac:dyDescent="0.35">
      <c r="A116" s="2"/>
      <c r="B116" s="2" t="str">
        <f>"9781797209562"</f>
        <v>9781797209562</v>
      </c>
      <c r="C116" s="2" t="s">
        <v>362</v>
      </c>
      <c r="D116" s="2" t="s">
        <v>360</v>
      </c>
      <c r="E116" s="2" t="s">
        <v>331</v>
      </c>
      <c r="F116" s="2" t="s">
        <v>354</v>
      </c>
      <c r="G116" s="2">
        <v>27.95</v>
      </c>
      <c r="H116" s="3">
        <v>39528</v>
      </c>
      <c r="I116" s="2">
        <v>115</v>
      </c>
      <c r="J116" s="2" t="str">
        <f t="shared" si="2"/>
        <v>CHR</v>
      </c>
      <c r="K116" s="2" t="s">
        <v>16</v>
      </c>
      <c r="L116" s="2" t="s">
        <v>361</v>
      </c>
    </row>
    <row r="117" spans="1:12" ht="29" x14ac:dyDescent="0.35">
      <c r="A117" s="2"/>
      <c r="B117" s="2" t="str">
        <f>"9781797213217"</f>
        <v>9781797213217</v>
      </c>
      <c r="C117" s="2" t="s">
        <v>363</v>
      </c>
      <c r="D117" s="2" t="s">
        <v>364</v>
      </c>
      <c r="E117" s="2" t="s">
        <v>173</v>
      </c>
      <c r="F117" s="2" t="s">
        <v>354</v>
      </c>
      <c r="G117" s="2">
        <v>14.95</v>
      </c>
      <c r="H117" s="2" t="s">
        <v>291</v>
      </c>
      <c r="I117" s="2">
        <v>116</v>
      </c>
      <c r="J117" s="2" t="str">
        <f t="shared" si="2"/>
        <v>CHR</v>
      </c>
      <c r="K117" s="2" t="s">
        <v>16</v>
      </c>
      <c r="L117" s="2" t="s">
        <v>175</v>
      </c>
    </row>
    <row r="118" spans="1:12" ht="14.5" x14ac:dyDescent="0.35">
      <c r="A118" s="2"/>
      <c r="B118" s="2" t="str">
        <f>"9781797209364"</f>
        <v>9781797209364</v>
      </c>
      <c r="C118" s="2" t="s">
        <v>365</v>
      </c>
      <c r="D118" s="2" t="s">
        <v>80</v>
      </c>
      <c r="E118" s="2" t="s">
        <v>173</v>
      </c>
      <c r="F118" s="2" t="s">
        <v>366</v>
      </c>
      <c r="G118" s="2">
        <v>19.95</v>
      </c>
      <c r="H118" s="3">
        <v>39528</v>
      </c>
      <c r="I118" s="2">
        <v>117</v>
      </c>
      <c r="J118" s="2" t="str">
        <f t="shared" si="2"/>
        <v>CHR</v>
      </c>
      <c r="K118" s="2" t="s">
        <v>16</v>
      </c>
      <c r="L118" s="2" t="s">
        <v>175</v>
      </c>
    </row>
    <row r="119" spans="1:12" ht="14.5" x14ac:dyDescent="0.35">
      <c r="A119" s="2"/>
      <c r="B119" s="2" t="str">
        <f>"9781797209371"</f>
        <v>9781797209371</v>
      </c>
      <c r="C119" s="2" t="s">
        <v>367</v>
      </c>
      <c r="D119" s="2" t="s">
        <v>80</v>
      </c>
      <c r="E119" s="2" t="s">
        <v>173</v>
      </c>
      <c r="F119" s="2" t="s">
        <v>366</v>
      </c>
      <c r="G119" s="2">
        <v>19.95</v>
      </c>
      <c r="H119" s="3">
        <v>39528</v>
      </c>
      <c r="I119" s="2">
        <v>118</v>
      </c>
      <c r="J119" s="2" t="str">
        <f t="shared" si="2"/>
        <v>CHR</v>
      </c>
      <c r="K119" s="2" t="s">
        <v>16</v>
      </c>
      <c r="L119" s="2" t="s">
        <v>175</v>
      </c>
    </row>
    <row r="120" spans="1:12" ht="14.5" x14ac:dyDescent="0.35">
      <c r="A120" s="2"/>
      <c r="B120" s="2" t="str">
        <f>"9781797212654"</f>
        <v>9781797212654</v>
      </c>
      <c r="C120" s="2" t="s">
        <v>368</v>
      </c>
      <c r="D120" s="2" t="s">
        <v>80</v>
      </c>
      <c r="E120" s="2" t="s">
        <v>331</v>
      </c>
      <c r="F120" s="2" t="s">
        <v>342</v>
      </c>
      <c r="G120" s="2">
        <v>13.5</v>
      </c>
      <c r="H120" s="2" t="s">
        <v>27</v>
      </c>
      <c r="I120" s="2">
        <v>119</v>
      </c>
      <c r="J120" s="2" t="str">
        <f t="shared" si="2"/>
        <v>CHR</v>
      </c>
      <c r="K120" s="2" t="s">
        <v>16</v>
      </c>
      <c r="L120" s="2" t="s">
        <v>369</v>
      </c>
    </row>
    <row r="121" spans="1:12" ht="29" x14ac:dyDescent="0.35">
      <c r="A121" s="2"/>
      <c r="B121" s="2" t="str">
        <f>"9781797212661"</f>
        <v>9781797212661</v>
      </c>
      <c r="C121" s="2" t="s">
        <v>370</v>
      </c>
      <c r="D121" s="2" t="s">
        <v>80</v>
      </c>
      <c r="E121" s="2" t="s">
        <v>331</v>
      </c>
      <c r="F121" s="2" t="s">
        <v>342</v>
      </c>
      <c r="G121" s="2">
        <v>13.5</v>
      </c>
      <c r="H121" s="2" t="s">
        <v>27</v>
      </c>
      <c r="I121" s="2">
        <v>120</v>
      </c>
      <c r="J121" s="2" t="str">
        <f t="shared" si="2"/>
        <v>CHR</v>
      </c>
      <c r="K121" s="2" t="s">
        <v>16</v>
      </c>
      <c r="L121" s="2" t="s">
        <v>369</v>
      </c>
    </row>
    <row r="122" spans="1:12" ht="14.5" x14ac:dyDescent="0.35">
      <c r="A122" s="2"/>
      <c r="B122" s="2" t="str">
        <f>"9781797212784"</f>
        <v>9781797212784</v>
      </c>
      <c r="C122" s="2" t="s">
        <v>371</v>
      </c>
      <c r="D122" s="2" t="s">
        <v>80</v>
      </c>
      <c r="E122" s="2" t="s">
        <v>173</v>
      </c>
      <c r="F122" s="2" t="s">
        <v>372</v>
      </c>
      <c r="G122" s="2">
        <v>14.95</v>
      </c>
      <c r="H122" s="3">
        <v>39528</v>
      </c>
      <c r="I122" s="2">
        <v>121</v>
      </c>
      <c r="J122" s="2" t="str">
        <f t="shared" si="2"/>
        <v>CHR</v>
      </c>
      <c r="K122" s="2" t="s">
        <v>16</v>
      </c>
      <c r="L122" s="2" t="s">
        <v>175</v>
      </c>
    </row>
    <row r="123" spans="1:12" ht="29" x14ac:dyDescent="0.35">
      <c r="A123" s="2"/>
      <c r="B123" s="2" t="str">
        <f>"9781797210490"</f>
        <v>9781797210490</v>
      </c>
      <c r="C123" s="2" t="s">
        <v>373</v>
      </c>
      <c r="D123" s="2" t="s">
        <v>350</v>
      </c>
      <c r="E123" s="2" t="s">
        <v>173</v>
      </c>
      <c r="F123" s="2" t="s">
        <v>366</v>
      </c>
      <c r="G123" s="2">
        <v>23.95</v>
      </c>
      <c r="H123" s="3">
        <v>39528</v>
      </c>
      <c r="I123" s="2">
        <v>122</v>
      </c>
      <c r="J123" s="2" t="str">
        <f t="shared" si="2"/>
        <v>CHR</v>
      </c>
      <c r="K123" s="2" t="s">
        <v>16</v>
      </c>
      <c r="L123" s="2" t="s">
        <v>175</v>
      </c>
    </row>
    <row r="124" spans="1:12" ht="14.5" x14ac:dyDescent="0.35">
      <c r="A124" s="2"/>
      <c r="B124" s="2" t="str">
        <f>"9781797209630"</f>
        <v>9781797209630</v>
      </c>
      <c r="C124" s="2" t="s">
        <v>374</v>
      </c>
      <c r="D124" s="2" t="s">
        <v>375</v>
      </c>
      <c r="E124" s="2" t="s">
        <v>173</v>
      </c>
      <c r="F124" s="2" t="s">
        <v>332</v>
      </c>
      <c r="G124" s="2">
        <v>22.5</v>
      </c>
      <c r="H124" s="3">
        <v>40380</v>
      </c>
      <c r="I124" s="2">
        <v>123</v>
      </c>
      <c r="J124" s="2" t="str">
        <f t="shared" ref="J124:J148" si="3">"CHR"</f>
        <v>CHR</v>
      </c>
      <c r="K124" s="2" t="s">
        <v>16</v>
      </c>
      <c r="L124" s="2" t="s">
        <v>175</v>
      </c>
    </row>
    <row r="125" spans="1:12" ht="14.5" x14ac:dyDescent="0.35">
      <c r="A125" s="2"/>
      <c r="B125" s="2" t="str">
        <f>"9781452182940"</f>
        <v>9781452182940</v>
      </c>
      <c r="C125" s="2" t="s">
        <v>376</v>
      </c>
      <c r="D125" s="2" t="s">
        <v>80</v>
      </c>
      <c r="E125" s="2" t="s">
        <v>43</v>
      </c>
      <c r="F125" s="2" t="s">
        <v>192</v>
      </c>
      <c r="G125" s="2">
        <v>22.5</v>
      </c>
      <c r="H125" s="3">
        <v>39528</v>
      </c>
      <c r="I125" s="2">
        <v>124</v>
      </c>
      <c r="J125" s="2" t="str">
        <f t="shared" si="3"/>
        <v>CHR</v>
      </c>
      <c r="K125" s="2" t="s">
        <v>16</v>
      </c>
      <c r="L125" s="2" t="s">
        <v>377</v>
      </c>
    </row>
    <row r="126" spans="1:12" ht="14.5" x14ac:dyDescent="0.35">
      <c r="A126" s="2"/>
      <c r="B126" s="2" t="str">
        <f>"9781452183701"</f>
        <v>9781452183701</v>
      </c>
      <c r="C126" s="2" t="s">
        <v>378</v>
      </c>
      <c r="D126" s="2" t="s">
        <v>379</v>
      </c>
      <c r="E126" s="2" t="s">
        <v>43</v>
      </c>
      <c r="F126" s="2" t="s">
        <v>192</v>
      </c>
      <c r="G126" s="2">
        <v>22.5</v>
      </c>
      <c r="H126" s="3">
        <v>39528</v>
      </c>
      <c r="I126" s="2">
        <v>125</v>
      </c>
      <c r="J126" s="2" t="str">
        <f t="shared" si="3"/>
        <v>CHR</v>
      </c>
      <c r="K126" s="2" t="s">
        <v>16</v>
      </c>
      <c r="L126" s="2" t="s">
        <v>380</v>
      </c>
    </row>
    <row r="127" spans="1:12" ht="14.5" x14ac:dyDescent="0.35">
      <c r="A127" s="2"/>
      <c r="B127" s="2" t="str">
        <f>"9781797205069"</f>
        <v>9781797205069</v>
      </c>
      <c r="C127" s="2" t="s">
        <v>381</v>
      </c>
      <c r="D127" s="2" t="s">
        <v>80</v>
      </c>
      <c r="E127" s="2" t="s">
        <v>331</v>
      </c>
      <c r="F127" s="2" t="s">
        <v>192</v>
      </c>
      <c r="G127" s="2">
        <v>24.95</v>
      </c>
      <c r="H127" s="3">
        <v>39528</v>
      </c>
      <c r="I127" s="2">
        <v>126</v>
      </c>
      <c r="J127" s="2" t="str">
        <f t="shared" si="3"/>
        <v>CHR</v>
      </c>
      <c r="K127" s="2" t="s">
        <v>16</v>
      </c>
      <c r="L127" s="2" t="s">
        <v>382</v>
      </c>
    </row>
    <row r="128" spans="1:12" ht="14.5" x14ac:dyDescent="0.35">
      <c r="A128" s="2"/>
      <c r="B128" s="2" t="str">
        <f>"9781797210445"</f>
        <v>9781797210445</v>
      </c>
      <c r="C128" s="2" t="s">
        <v>383</v>
      </c>
      <c r="D128" s="2" t="s">
        <v>80</v>
      </c>
      <c r="E128" s="2" t="s">
        <v>173</v>
      </c>
      <c r="F128" s="2" t="s">
        <v>342</v>
      </c>
      <c r="G128" s="2">
        <v>22.5</v>
      </c>
      <c r="H128" s="3">
        <v>39712</v>
      </c>
      <c r="I128" s="2">
        <v>127</v>
      </c>
      <c r="J128" s="2" t="str">
        <f t="shared" si="3"/>
        <v>CHR</v>
      </c>
      <c r="K128" s="2" t="s">
        <v>16</v>
      </c>
      <c r="L128" s="2" t="s">
        <v>175</v>
      </c>
    </row>
    <row r="129" spans="1:12" ht="14.5" x14ac:dyDescent="0.35">
      <c r="A129" s="2"/>
      <c r="B129" s="2" t="str">
        <f>"9781797206127"</f>
        <v>9781797206127</v>
      </c>
      <c r="C129" s="2" t="s">
        <v>384</v>
      </c>
      <c r="D129" s="2" t="s">
        <v>385</v>
      </c>
      <c r="E129" s="2" t="s">
        <v>173</v>
      </c>
      <c r="F129" s="2" t="s">
        <v>332</v>
      </c>
      <c r="G129" s="2">
        <v>27.95</v>
      </c>
      <c r="H129" s="2" t="s">
        <v>386</v>
      </c>
      <c r="I129" s="2">
        <v>128</v>
      </c>
      <c r="J129" s="2" t="str">
        <f t="shared" si="3"/>
        <v>CHR</v>
      </c>
      <c r="K129" s="2" t="s">
        <v>16</v>
      </c>
      <c r="L129" s="2" t="s">
        <v>175</v>
      </c>
    </row>
    <row r="130" spans="1:12" ht="14.5" x14ac:dyDescent="0.35">
      <c r="A130" s="2"/>
      <c r="B130" s="2" t="str">
        <f>"9781797212104"</f>
        <v>9781797212104</v>
      </c>
      <c r="C130" s="2" t="s">
        <v>387</v>
      </c>
      <c r="D130" s="2" t="s">
        <v>388</v>
      </c>
      <c r="E130" s="2" t="s">
        <v>173</v>
      </c>
      <c r="F130" s="2" t="s">
        <v>332</v>
      </c>
      <c r="G130" s="2">
        <v>27.95</v>
      </c>
      <c r="H130" s="3">
        <v>39528</v>
      </c>
      <c r="I130" s="2">
        <v>129</v>
      </c>
      <c r="J130" s="2" t="str">
        <f t="shared" si="3"/>
        <v>CHR</v>
      </c>
      <c r="K130" s="2" t="s">
        <v>16</v>
      </c>
      <c r="L130" s="2" t="s">
        <v>175</v>
      </c>
    </row>
    <row r="131" spans="1:12" ht="14.5" x14ac:dyDescent="0.35">
      <c r="A131" s="2"/>
      <c r="B131" s="2" t="str">
        <f>"9781797205724"</f>
        <v>9781797205724</v>
      </c>
      <c r="C131" s="2" t="s">
        <v>389</v>
      </c>
      <c r="D131" s="2" t="s">
        <v>390</v>
      </c>
      <c r="E131" s="2" t="s">
        <v>173</v>
      </c>
      <c r="F131" s="2" t="s">
        <v>332</v>
      </c>
      <c r="G131" s="2">
        <v>27.95</v>
      </c>
      <c r="H131" s="3">
        <v>39620</v>
      </c>
      <c r="I131" s="2">
        <v>130</v>
      </c>
      <c r="J131" s="2" t="str">
        <f t="shared" si="3"/>
        <v>CHR</v>
      </c>
      <c r="K131" s="2" t="s">
        <v>16</v>
      </c>
      <c r="L131" s="2" t="s">
        <v>175</v>
      </c>
    </row>
    <row r="132" spans="1:12" ht="14.5" x14ac:dyDescent="0.35">
      <c r="A132" s="2"/>
      <c r="B132" s="2" t="str">
        <f>"9781452183367"</f>
        <v>9781452183367</v>
      </c>
      <c r="C132" s="2" t="s">
        <v>391</v>
      </c>
      <c r="D132" s="2" t="s">
        <v>80</v>
      </c>
      <c r="E132" s="2" t="s">
        <v>173</v>
      </c>
      <c r="F132" s="2" t="s">
        <v>332</v>
      </c>
      <c r="G132" s="2">
        <v>27.95</v>
      </c>
      <c r="H132" s="2" t="s">
        <v>392</v>
      </c>
      <c r="I132" s="2">
        <v>131</v>
      </c>
      <c r="J132" s="2" t="str">
        <f t="shared" si="3"/>
        <v>CHR</v>
      </c>
      <c r="K132" s="2" t="s">
        <v>16</v>
      </c>
      <c r="L132" s="2" t="s">
        <v>175</v>
      </c>
    </row>
    <row r="133" spans="1:12" ht="14.5" x14ac:dyDescent="0.35">
      <c r="A133" s="2"/>
      <c r="B133" s="2" t="str">
        <f>"9781797206912"</f>
        <v>9781797206912</v>
      </c>
      <c r="C133" s="2" t="s">
        <v>393</v>
      </c>
      <c r="D133" s="2" t="s">
        <v>394</v>
      </c>
      <c r="E133" s="2" t="s">
        <v>173</v>
      </c>
      <c r="F133" s="2" t="s">
        <v>332</v>
      </c>
      <c r="G133" s="2">
        <v>27.95</v>
      </c>
      <c r="H133" s="2" t="s">
        <v>44</v>
      </c>
      <c r="I133" s="2">
        <v>132</v>
      </c>
      <c r="J133" s="2" t="str">
        <f t="shared" si="3"/>
        <v>CHR</v>
      </c>
      <c r="K133" s="2" t="s">
        <v>16</v>
      </c>
      <c r="L133" s="2" t="s">
        <v>175</v>
      </c>
    </row>
    <row r="134" spans="1:12" ht="14.5" x14ac:dyDescent="0.35">
      <c r="A134" s="2"/>
      <c r="B134" s="2" t="str">
        <f>"9781797210346"</f>
        <v>9781797210346</v>
      </c>
      <c r="C134" s="2" t="s">
        <v>395</v>
      </c>
      <c r="D134" s="2" t="s">
        <v>80</v>
      </c>
      <c r="E134" s="2" t="s">
        <v>217</v>
      </c>
      <c r="F134" s="2" t="s">
        <v>354</v>
      </c>
      <c r="G134" s="2">
        <v>29.99</v>
      </c>
      <c r="H134" s="2" t="s">
        <v>261</v>
      </c>
      <c r="I134" s="2">
        <v>133</v>
      </c>
      <c r="J134" s="2" t="str">
        <f t="shared" si="3"/>
        <v>CHR</v>
      </c>
      <c r="K134" s="2" t="s">
        <v>16</v>
      </c>
      <c r="L134" s="2" t="s">
        <v>396</v>
      </c>
    </row>
    <row r="135" spans="1:12" ht="14.5" x14ac:dyDescent="0.35">
      <c r="A135" s="2"/>
      <c r="B135" s="2" t="str">
        <f>"9781797200750"</f>
        <v>9781797200750</v>
      </c>
      <c r="C135" s="2" t="s">
        <v>397</v>
      </c>
      <c r="D135" s="2" t="s">
        <v>398</v>
      </c>
      <c r="E135" s="2" t="s">
        <v>173</v>
      </c>
      <c r="F135" s="2" t="s">
        <v>192</v>
      </c>
      <c r="G135" s="2">
        <v>22.5</v>
      </c>
      <c r="H135" s="2" t="s">
        <v>128</v>
      </c>
      <c r="I135" s="2">
        <v>134</v>
      </c>
      <c r="J135" s="2" t="str">
        <f t="shared" si="3"/>
        <v>CHR</v>
      </c>
      <c r="K135" s="2" t="s">
        <v>16</v>
      </c>
      <c r="L135" s="2" t="s">
        <v>175</v>
      </c>
    </row>
    <row r="136" spans="1:12" ht="14.5" x14ac:dyDescent="0.35">
      <c r="A136" s="2"/>
      <c r="B136" s="2" t="str">
        <f>"9781797200767"</f>
        <v>9781797200767</v>
      </c>
      <c r="C136" s="2" t="s">
        <v>399</v>
      </c>
      <c r="D136" s="2" t="s">
        <v>398</v>
      </c>
      <c r="E136" s="2" t="s">
        <v>173</v>
      </c>
      <c r="F136" s="2" t="s">
        <v>194</v>
      </c>
      <c r="G136" s="2">
        <v>24.95</v>
      </c>
      <c r="H136" s="2" t="s">
        <v>128</v>
      </c>
      <c r="I136" s="2">
        <v>135</v>
      </c>
      <c r="J136" s="2" t="str">
        <f t="shared" si="3"/>
        <v>CHR</v>
      </c>
      <c r="K136" s="2" t="s">
        <v>16</v>
      </c>
      <c r="L136" s="2" t="s">
        <v>175</v>
      </c>
    </row>
    <row r="137" spans="1:12" ht="14.5" x14ac:dyDescent="0.35">
      <c r="A137" s="2"/>
      <c r="B137" s="2" t="str">
        <f>"9781797201931"</f>
        <v>9781797201931</v>
      </c>
      <c r="C137" s="2" t="s">
        <v>400</v>
      </c>
      <c r="D137" s="2" t="s">
        <v>401</v>
      </c>
      <c r="E137" s="2" t="s">
        <v>173</v>
      </c>
      <c r="F137" s="2" t="s">
        <v>192</v>
      </c>
      <c r="G137" s="2">
        <v>22.5</v>
      </c>
      <c r="H137" s="3">
        <v>39528</v>
      </c>
      <c r="I137" s="2">
        <v>136</v>
      </c>
      <c r="J137" s="2" t="str">
        <f t="shared" si="3"/>
        <v>CHR</v>
      </c>
      <c r="K137" s="2" t="s">
        <v>16</v>
      </c>
      <c r="L137" s="2" t="s">
        <v>175</v>
      </c>
    </row>
    <row r="138" spans="1:12" ht="14.5" x14ac:dyDescent="0.35">
      <c r="A138" s="2"/>
      <c r="B138" s="2" t="str">
        <f>"9781797201948"</f>
        <v>9781797201948</v>
      </c>
      <c r="C138" s="2" t="s">
        <v>402</v>
      </c>
      <c r="D138" s="2" t="s">
        <v>401</v>
      </c>
      <c r="E138" s="2" t="s">
        <v>173</v>
      </c>
      <c r="F138" s="2" t="s">
        <v>340</v>
      </c>
      <c r="G138" s="2">
        <v>22.5</v>
      </c>
      <c r="H138" s="3">
        <v>39528</v>
      </c>
      <c r="I138" s="2">
        <v>137</v>
      </c>
      <c r="J138" s="2" t="str">
        <f t="shared" si="3"/>
        <v>CHR</v>
      </c>
      <c r="K138" s="2" t="s">
        <v>16</v>
      </c>
      <c r="L138" s="2" t="s">
        <v>175</v>
      </c>
    </row>
    <row r="139" spans="1:12" ht="14.5" x14ac:dyDescent="0.35">
      <c r="A139" s="2"/>
      <c r="B139" s="2" t="str">
        <f>"9781797201955"</f>
        <v>9781797201955</v>
      </c>
      <c r="C139" s="2" t="s">
        <v>403</v>
      </c>
      <c r="D139" s="2" t="s">
        <v>401</v>
      </c>
      <c r="E139" s="2" t="s">
        <v>173</v>
      </c>
      <c r="F139" s="2" t="s">
        <v>194</v>
      </c>
      <c r="G139" s="2">
        <v>23.95</v>
      </c>
      <c r="H139" s="3">
        <v>39528</v>
      </c>
      <c r="I139" s="2">
        <v>138</v>
      </c>
      <c r="J139" s="2" t="str">
        <f t="shared" si="3"/>
        <v>CHR</v>
      </c>
      <c r="K139" s="2" t="s">
        <v>16</v>
      </c>
      <c r="L139" s="2" t="s">
        <v>175</v>
      </c>
    </row>
    <row r="140" spans="1:12" ht="14.5" x14ac:dyDescent="0.35">
      <c r="A140" s="2"/>
      <c r="B140" s="2" t="str">
        <f>"9781452184319"</f>
        <v>9781452184319</v>
      </c>
      <c r="C140" s="2" t="s">
        <v>404</v>
      </c>
      <c r="D140" s="2" t="s">
        <v>80</v>
      </c>
      <c r="E140" s="2" t="s">
        <v>331</v>
      </c>
      <c r="F140" s="2" t="s">
        <v>192</v>
      </c>
      <c r="G140" s="2">
        <v>22.5</v>
      </c>
      <c r="H140" s="3">
        <v>39528</v>
      </c>
      <c r="I140" s="2">
        <v>139</v>
      </c>
      <c r="J140" s="2" t="str">
        <f t="shared" si="3"/>
        <v>CHR</v>
      </c>
      <c r="K140" s="2" t="s">
        <v>16</v>
      </c>
      <c r="L140" s="2" t="s">
        <v>382</v>
      </c>
    </row>
    <row r="141" spans="1:12" ht="14.5" x14ac:dyDescent="0.35">
      <c r="A141" s="2"/>
      <c r="B141" s="2" t="str">
        <f>"9781797205137"</f>
        <v>9781797205137</v>
      </c>
      <c r="C141" s="2" t="s">
        <v>405</v>
      </c>
      <c r="D141" s="2" t="s">
        <v>406</v>
      </c>
      <c r="E141" s="2" t="s">
        <v>173</v>
      </c>
      <c r="F141" s="2" t="s">
        <v>194</v>
      </c>
      <c r="G141" s="2">
        <v>24.95</v>
      </c>
      <c r="H141" s="3">
        <v>39528</v>
      </c>
      <c r="I141" s="2">
        <v>140</v>
      </c>
      <c r="J141" s="2" t="str">
        <f t="shared" si="3"/>
        <v>CHR</v>
      </c>
      <c r="K141" s="2" t="s">
        <v>16</v>
      </c>
      <c r="L141" s="2" t="s">
        <v>175</v>
      </c>
    </row>
    <row r="142" spans="1:12" ht="14.5" x14ac:dyDescent="0.35">
      <c r="A142" s="2"/>
      <c r="B142" s="2" t="str">
        <f>"9781797205144"</f>
        <v>9781797205144</v>
      </c>
      <c r="C142" s="2" t="s">
        <v>407</v>
      </c>
      <c r="D142" s="2" t="s">
        <v>406</v>
      </c>
      <c r="E142" s="2" t="s">
        <v>173</v>
      </c>
      <c r="F142" s="2" t="s">
        <v>332</v>
      </c>
      <c r="G142" s="2">
        <v>22.5</v>
      </c>
      <c r="H142" s="3">
        <v>39528</v>
      </c>
      <c r="I142" s="2">
        <v>141</v>
      </c>
      <c r="J142" s="2" t="str">
        <f t="shared" si="3"/>
        <v>CHR</v>
      </c>
      <c r="K142" s="2" t="s">
        <v>16</v>
      </c>
      <c r="L142" s="2" t="s">
        <v>175</v>
      </c>
    </row>
    <row r="143" spans="1:12" ht="14.5" x14ac:dyDescent="0.35">
      <c r="A143" s="2"/>
      <c r="B143" s="2" t="str">
        <f>"9781797202631"</f>
        <v>9781797202631</v>
      </c>
      <c r="C143" s="2" t="s">
        <v>408</v>
      </c>
      <c r="D143" s="2" t="s">
        <v>409</v>
      </c>
      <c r="E143" s="2" t="s">
        <v>173</v>
      </c>
      <c r="F143" s="2" t="s">
        <v>342</v>
      </c>
      <c r="G143" s="2">
        <v>36.950000000000003</v>
      </c>
      <c r="H143" s="2" t="s">
        <v>261</v>
      </c>
      <c r="I143" s="2">
        <v>142</v>
      </c>
      <c r="J143" s="2" t="str">
        <f t="shared" si="3"/>
        <v>CHR</v>
      </c>
      <c r="K143" s="2" t="s">
        <v>16</v>
      </c>
      <c r="L143" s="2" t="s">
        <v>175</v>
      </c>
    </row>
    <row r="144" spans="1:12" ht="14.5" x14ac:dyDescent="0.35">
      <c r="A144" s="2"/>
      <c r="B144" s="2" t="str">
        <f>"9781797210582"</f>
        <v>9781797210582</v>
      </c>
      <c r="C144" s="2" t="s">
        <v>410</v>
      </c>
      <c r="D144" s="2" t="s">
        <v>137</v>
      </c>
      <c r="E144" s="2" t="s">
        <v>173</v>
      </c>
      <c r="F144" s="2" t="s">
        <v>342</v>
      </c>
      <c r="G144" s="2">
        <v>22.5</v>
      </c>
      <c r="H144" s="3">
        <v>39620</v>
      </c>
      <c r="I144" s="2">
        <v>143</v>
      </c>
      <c r="J144" s="2" t="str">
        <f t="shared" si="3"/>
        <v>CHR</v>
      </c>
      <c r="K144" s="2" t="s">
        <v>16</v>
      </c>
      <c r="L144" s="2" t="s">
        <v>175</v>
      </c>
    </row>
    <row r="145" spans="1:12" ht="29" x14ac:dyDescent="0.35">
      <c r="A145" s="2"/>
      <c r="B145" s="2" t="str">
        <f>"9781797210513"</f>
        <v>9781797210513</v>
      </c>
      <c r="C145" s="2" t="s">
        <v>411</v>
      </c>
      <c r="D145" s="2" t="s">
        <v>80</v>
      </c>
      <c r="E145" s="2" t="s">
        <v>331</v>
      </c>
      <c r="F145" s="2" t="s">
        <v>342</v>
      </c>
      <c r="G145" s="2">
        <v>29.95</v>
      </c>
      <c r="H145" s="2" t="s">
        <v>291</v>
      </c>
      <c r="I145" s="2">
        <v>144</v>
      </c>
      <c r="J145" s="2" t="str">
        <f t="shared" si="3"/>
        <v>CHR</v>
      </c>
      <c r="K145" s="2" t="s">
        <v>16</v>
      </c>
      <c r="L145" s="2" t="s">
        <v>369</v>
      </c>
    </row>
    <row r="146" spans="1:12" ht="29" x14ac:dyDescent="0.35">
      <c r="A146" s="2"/>
      <c r="B146" s="2" t="str">
        <f>"9781797210506"</f>
        <v>9781797210506</v>
      </c>
      <c r="C146" s="2" t="s">
        <v>412</v>
      </c>
      <c r="D146" s="2" t="s">
        <v>80</v>
      </c>
      <c r="E146" s="2" t="s">
        <v>331</v>
      </c>
      <c r="F146" s="2" t="s">
        <v>342</v>
      </c>
      <c r="G146" s="2">
        <v>29.95</v>
      </c>
      <c r="H146" s="2" t="s">
        <v>291</v>
      </c>
      <c r="I146" s="2">
        <v>145</v>
      </c>
      <c r="J146" s="2" t="str">
        <f t="shared" si="3"/>
        <v>CHR</v>
      </c>
      <c r="K146" s="2" t="s">
        <v>16</v>
      </c>
      <c r="L146" s="2" t="s">
        <v>369</v>
      </c>
    </row>
    <row r="147" spans="1:12" ht="14.5" x14ac:dyDescent="0.35">
      <c r="A147" s="2"/>
      <c r="B147" s="2" t="str">
        <f>"9781797212340"</f>
        <v>9781797212340</v>
      </c>
      <c r="C147" s="2" t="s">
        <v>413</v>
      </c>
      <c r="D147" s="2" t="s">
        <v>80</v>
      </c>
      <c r="E147" s="2" t="s">
        <v>173</v>
      </c>
      <c r="F147" s="2" t="s">
        <v>332</v>
      </c>
      <c r="G147" s="2">
        <v>11.95</v>
      </c>
      <c r="H147" s="3">
        <v>39528</v>
      </c>
      <c r="I147" s="2">
        <v>146</v>
      </c>
      <c r="J147" s="2" t="str">
        <f t="shared" si="3"/>
        <v>CHR</v>
      </c>
      <c r="K147" s="2" t="s">
        <v>16</v>
      </c>
      <c r="L147" s="2" t="s">
        <v>175</v>
      </c>
    </row>
    <row r="148" spans="1:12" ht="14.5" x14ac:dyDescent="0.35">
      <c r="A148" s="2"/>
      <c r="B148" s="2" t="str">
        <f>"9781797212326"</f>
        <v>9781797212326</v>
      </c>
      <c r="C148" s="2" t="s">
        <v>414</v>
      </c>
      <c r="D148" s="2" t="s">
        <v>80</v>
      </c>
      <c r="E148" s="2" t="s">
        <v>173</v>
      </c>
      <c r="F148" s="2" t="s">
        <v>332</v>
      </c>
      <c r="G148" s="2">
        <v>11.95</v>
      </c>
      <c r="H148" s="3">
        <v>39528</v>
      </c>
      <c r="I148" s="2">
        <v>147</v>
      </c>
      <c r="J148" s="2" t="str">
        <f t="shared" si="3"/>
        <v>CHR</v>
      </c>
      <c r="K148" s="2" t="s">
        <v>16</v>
      </c>
      <c r="L148" s="2" t="s">
        <v>175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RAI_21f-1120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Tamara Mair</cp:lastModifiedBy>
  <dcterms:created xsi:type="dcterms:W3CDTF">2021-06-14T18:00:43Z</dcterms:created>
  <dcterms:modified xsi:type="dcterms:W3CDTF">2021-06-14T18:00:44Z</dcterms:modified>
</cp:coreProperties>
</file>